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itannaco-my.sharepoint.com/personal/monica_estrada_bitanna_co/Documents/BITANNA ACADEMY/TALLER MAPA DE CONOCIMIENTO ABRIL 2024/"/>
    </mc:Choice>
  </mc:AlternateContent>
  <xr:revisionPtr revIDLastSave="0" documentId="8_{A96B569A-BC11-4F27-9EAD-D503FCD0E267}" xr6:coauthVersionLast="47" xr6:coauthVersionMax="47" xr10:uidLastSave="{00000000-0000-0000-0000-000000000000}"/>
  <bookViews>
    <workbookView xWindow="-110" yWindow="-110" windowWidth="22620" windowHeight="13500" tabRatio="900" activeTab="5" xr2:uid="{2EA1830A-2A49-4D9E-8C14-4B084DA2C50D}"/>
  </bookViews>
  <sheets>
    <sheet name="PARAMETRIZACIÓN TABLAS" sheetId="11" r:id="rId1"/>
    <sheet name="tSaberes_y_criticidad" sheetId="5" r:id="rId2"/>
    <sheet name="RESUMEN ACTIVOS DE CONOCIMIENTO" sheetId="45" r:id="rId3"/>
    <sheet name="INDICADORES GENERALES" sheetId="57" r:id="rId4"/>
    <sheet name="01. DETALLE DOCUMENTACIÓN" sheetId="46" r:id="rId5"/>
    <sheet name="02. DETALLE PERSONAS" sheetId="44" r:id="rId6"/>
    <sheet name="03. ALIADOS INTERNOS" sheetId="48" r:id="rId7"/>
    <sheet name="04. ALIADOS EXTERNOS" sheetId="54" r:id="rId8"/>
    <sheet name="tareas pendientes" sheetId="9" state="hidden" r:id="rId9"/>
    <sheet name="Diccionar-tSaberes_y_criticidad" sheetId="10" state="hidden" r:id="rId10"/>
    <sheet name="PRODUCTO O SERVICIO IMPACTADO" sheetId="47" state="hidden" r:id="rId11"/>
    <sheet name="05. PÚBLICO OBJETIVO" sheetId="65" r:id="rId12"/>
  </sheets>
  <definedNames>
    <definedName name="_xlcn.WorksheetConnection_MAPADECONOCIMIENTO_sesion1.xlsxTabla8" hidden="1">Tabla8[]</definedName>
    <definedName name="_xlcn.WorksheetConnection_MAPADECONOCIMIENTO_sesion1.xlsxtActivos_conocimiento24571014" hidden="1">tActivos_conocimiento24571014[]</definedName>
    <definedName name="_xlcn.WorksheetConnection_ModelodedatosBitanna.xlsxTabla3" hidden="1">tPlaneacion</definedName>
    <definedName name="_xlcn.WorksheetConnection_ModelodedatosBitanna.xlsxtActivos_conocimiento" hidden="1">tActivos_conocimiento</definedName>
    <definedName name="_xlcn.WorksheetConnection_ModelodedatosBitanna.xlsxtCliente" hidden="1">tCliente</definedName>
    <definedName name="_xlcn.WorksheetConnection_ModelodedatosBitanna.xlsxtCodigo_proyecto" hidden="1">tCodigo_proyecto</definedName>
    <definedName name="_xlcn.WorksheetConnection_ModelodedatosBitanna.xlsxtHerramientas_tecnologias" hidden="1">tHerramientas_tecnologias</definedName>
    <definedName name="_xlcn.WorksheetConnection_ModelodedatosBitanna.xlsxtSaberes_y_criticidad" hidden="1">tSaberes_y_criticidad[]</definedName>
    <definedName name="Cliente">#REF!</definedName>
    <definedName name="Codigo">#REF!</definedName>
    <definedName name="Estado" localSheetId="4">#REF!</definedName>
    <definedName name="Estado" localSheetId="5">#REF!</definedName>
    <definedName name="Estado" localSheetId="6">#REF!</definedName>
    <definedName name="Estado" localSheetId="7">#REF!</definedName>
    <definedName name="Estado" localSheetId="11">#REF!</definedName>
    <definedName name="Estado" localSheetId="3">#REF!</definedName>
    <definedName name="Estado" localSheetId="10">#REF!</definedName>
    <definedName name="Estado" localSheetId="2">#REF!</definedName>
    <definedName name="Estado">#REF!</definedName>
    <definedName name="Herramientas">#REF!</definedName>
    <definedName name="Saber" localSheetId="4">tSaberes_y_criticidad[Asignación de código del saber]</definedName>
    <definedName name="Saber" localSheetId="5">tSaberes_y_criticidad[Asignación de código del saber]</definedName>
    <definedName name="Saber" localSheetId="6">tSaberes_y_criticidad[Asignación de código del saber]</definedName>
    <definedName name="Saber" localSheetId="7">tSaberes_y_criticidad[Asignación de código del saber]</definedName>
    <definedName name="Saber" localSheetId="11">tSaberes_y_criticidad[Asignación de código del saber]</definedName>
    <definedName name="Saber" localSheetId="3">tSaberes_y_criticidad[Asignación de código del saber]</definedName>
    <definedName name="Saber" localSheetId="10">tSaberes_y_criticidad[Asignación de código del saber]</definedName>
    <definedName name="Saber" localSheetId="2">tSaberes_y_criticidad[Asignación de código del saber]</definedName>
    <definedName name="Saber">tSaberes_y_criticidad[Asignación de código del saber]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Saberes_y_criticidad" name="tSaberes_y_criticidad" connection="WorksheetConnection_Modelo de datos Bitanna.xlsx!tSaberes_y_criticidad"/>
          <x15:modelTable id="tHerramientas_tecnologias" name="tHerramientas_tecnologias" connection="WorksheetConnection_Modelo de datos Bitanna.xlsx!tHerramientas_tecnologias"/>
          <x15:modelTable id="tCodigo_proyecto" name="tCodigo_proyecto" connection="WorksheetConnection_Modelo de datos Bitanna.xlsx!tCodigo_proyecto"/>
          <x15:modelTable id="tCliente" name="tCliente" connection="WorksheetConnection_Modelo de datos Bitanna.xlsx!tCliente"/>
          <x15:modelTable id="tActivos_conocimiento" name="tActivos_conocimiento" connection="WorksheetConnection_Modelo de datos Bitanna.xlsx!tActivos_conocimiento"/>
          <x15:modelTable id="Tabla3" name="tPlaneacion" connection="WorksheetConnection_Modelo de datos Bitanna.xlsx!Tabla3"/>
          <x15:modelTable id="tActivos_conocimiento24571014" name="tActivos_conocimiento24571014" connection="WorksheetConnection_MAPA DE CONOCIMIENTO_sesion1.xlsx!tActivos_conocimiento24571014"/>
          <x15:modelTable id="Tabla8" name="Tabla8" connection="WorksheetConnection_MAPA DE CONOCIMIENTO_sesion1.xlsx!Tabla8"/>
        </x15:modelTables>
        <x15:modelRelationships>
          <x15:modelRelationship fromTable="tCodigo_proyecto" fromColumn="Nit" toTable="tCliente" toColumn="Nit"/>
          <x15:modelRelationship fromTable="tSaberes_y_criticidad" fromColumn="Codigo Proyecto" toTable="tCodigo_proyecto" toColumn="Asignacion Codigo Proyecto"/>
          <x15:modelRelationship fromTable="tSaberes_y_criticidad" fromColumn="Codigo Proyecto" toTable="tPlaneacion" toColumn="Codigo Proyecto"/>
          <x15:modelRelationship fromTable="tActivos_conocimiento" fromColumn="Codigo Saber" toTable="tSaberes_y_criticidad" toColumn="Asignación de codigo"/>
          <x15:modelRelationship fromTable="tActivos_conocimiento" fromColumn="Herramienta o metodología a utilizar" toTable="tHerramientas_tecnologias" toColumn="Herramienta / metodología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" i="5" l="1"/>
  <c r="L5" i="5"/>
  <c r="B2" i="46"/>
  <c r="C2" i="46"/>
  <c r="B3" i="46"/>
  <c r="C3" i="46"/>
  <c r="B4" i="46"/>
  <c r="C4" i="46"/>
  <c r="B5" i="46"/>
  <c r="C5" i="46"/>
  <c r="B5" i="45"/>
  <c r="C5" i="45"/>
  <c r="D5" i="45"/>
  <c r="E5" i="45"/>
  <c r="F5" i="45"/>
  <c r="G5" i="45"/>
  <c r="B4" i="45"/>
  <c r="C4" i="45"/>
  <c r="D4" i="45"/>
  <c r="E4" i="45"/>
  <c r="F4" i="45"/>
  <c r="G4" i="45"/>
  <c r="B4" i="65"/>
  <c r="C4" i="65"/>
  <c r="B3" i="65"/>
  <c r="C3" i="65"/>
  <c r="B4" i="44"/>
  <c r="C4" i="44"/>
  <c r="E4" i="44"/>
  <c r="B3" i="44"/>
  <c r="C3" i="44"/>
  <c r="E3" i="44"/>
  <c r="K4" i="5"/>
  <c r="B3" i="45"/>
  <c r="C3" i="45"/>
  <c r="D3" i="45"/>
  <c r="E3" i="45"/>
  <c r="F3" i="45"/>
  <c r="G3" i="45"/>
  <c r="B3" i="48"/>
  <c r="C3" i="48"/>
  <c r="E2" i="44"/>
  <c r="C2" i="65"/>
  <c r="I18" i="57" l="1"/>
  <c r="B2" i="65" l="1"/>
  <c r="D16" i="57"/>
  <c r="D14" i="57"/>
  <c r="D10" i="57"/>
  <c r="C2" i="44" l="1"/>
  <c r="G2" i="45" l="1"/>
  <c r="C2" i="54"/>
  <c r="B2" i="54"/>
  <c r="F2" i="45"/>
  <c r="C2" i="48"/>
  <c r="B2" i="48"/>
  <c r="C2" i="45"/>
  <c r="B2" i="44"/>
  <c r="B2" i="45" l="1"/>
  <c r="E2" i="45" l="1"/>
  <c r="C4" i="47"/>
  <c r="C5" i="47"/>
  <c r="C6" i="47"/>
  <c r="C7" i="47"/>
  <c r="C8" i="47"/>
  <c r="C9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C98" i="47"/>
  <c r="C99" i="47"/>
  <c r="C100" i="47"/>
  <c r="C101" i="47"/>
  <c r="C102" i="47"/>
  <c r="C103" i="47"/>
  <c r="C104" i="47"/>
  <c r="C105" i="47"/>
  <c r="C106" i="47"/>
  <c r="C107" i="47"/>
  <c r="C108" i="47"/>
  <c r="C109" i="47"/>
  <c r="C110" i="47"/>
  <c r="C111" i="47"/>
  <c r="C112" i="47"/>
  <c r="C113" i="47"/>
  <c r="C114" i="47"/>
  <c r="C115" i="47"/>
  <c r="C116" i="47"/>
  <c r="C117" i="47"/>
  <c r="C118" i="47"/>
  <c r="C119" i="47"/>
  <c r="C120" i="47"/>
  <c r="C121" i="47"/>
  <c r="C122" i="47"/>
  <c r="C123" i="47"/>
  <c r="C124" i="47"/>
  <c r="C125" i="47"/>
  <c r="C126" i="47"/>
  <c r="C127" i="47"/>
  <c r="C128" i="47"/>
  <c r="C129" i="47"/>
  <c r="C130" i="47"/>
  <c r="C131" i="47"/>
  <c r="C132" i="47"/>
  <c r="C133" i="47"/>
  <c r="C134" i="47"/>
  <c r="C135" i="47"/>
  <c r="C136" i="47"/>
  <c r="C137" i="47"/>
  <c r="C138" i="47"/>
  <c r="C139" i="47"/>
  <c r="C140" i="47"/>
  <c r="C141" i="47"/>
  <c r="C142" i="47"/>
  <c r="C143" i="47"/>
  <c r="C144" i="47"/>
  <c r="C145" i="47"/>
  <c r="C146" i="47"/>
  <c r="C147" i="47"/>
  <c r="C148" i="47"/>
  <c r="C149" i="47"/>
  <c r="C150" i="47"/>
  <c r="C151" i="47"/>
  <c r="C152" i="47"/>
  <c r="C153" i="47"/>
  <c r="C154" i="47"/>
  <c r="C155" i="47"/>
  <c r="C156" i="47"/>
  <c r="C157" i="47"/>
  <c r="C158" i="47"/>
  <c r="C159" i="47"/>
  <c r="C160" i="47"/>
  <c r="C161" i="47"/>
  <c r="C162" i="47"/>
  <c r="C163" i="47"/>
  <c r="C164" i="47"/>
  <c r="C165" i="47"/>
  <c r="C166" i="47"/>
  <c r="C167" i="47"/>
  <c r="C168" i="47"/>
  <c r="C169" i="47"/>
  <c r="C170" i="47"/>
  <c r="C171" i="47"/>
  <c r="C172" i="47"/>
  <c r="C173" i="47"/>
  <c r="C174" i="47"/>
  <c r="C175" i="47"/>
  <c r="C176" i="47"/>
  <c r="C177" i="47"/>
  <c r="C178" i="47"/>
  <c r="C179" i="47"/>
  <c r="C180" i="47"/>
  <c r="C181" i="47"/>
  <c r="C182" i="47"/>
  <c r="C183" i="47"/>
  <c r="C184" i="47"/>
  <c r="C185" i="47"/>
  <c r="C186" i="47"/>
  <c r="C187" i="47"/>
  <c r="C188" i="47"/>
  <c r="C189" i="47"/>
  <c r="C190" i="47"/>
  <c r="C191" i="47"/>
  <c r="C192" i="47"/>
  <c r="C193" i="47"/>
  <c r="C194" i="47"/>
  <c r="C195" i="47"/>
  <c r="C196" i="47"/>
  <c r="C197" i="47"/>
  <c r="C198" i="47"/>
  <c r="C199" i="47"/>
  <c r="C200" i="47"/>
  <c r="C201" i="47"/>
  <c r="C202" i="47"/>
  <c r="C203" i="47"/>
  <c r="C204" i="47"/>
  <c r="C205" i="47"/>
  <c r="C206" i="47"/>
  <c r="C207" i="47"/>
  <c r="C208" i="47"/>
  <c r="C209" i="47"/>
  <c r="C210" i="47"/>
  <c r="C211" i="47"/>
  <c r="C212" i="47"/>
  <c r="C213" i="47"/>
  <c r="C214" i="47"/>
  <c r="C215" i="47"/>
  <c r="C216" i="47"/>
  <c r="C217" i="47"/>
  <c r="C218" i="47"/>
  <c r="C219" i="47"/>
  <c r="C220" i="47"/>
  <c r="C221" i="47"/>
  <c r="C222" i="47"/>
  <c r="C223" i="47"/>
  <c r="C224" i="47"/>
  <c r="C225" i="47"/>
  <c r="C226" i="47"/>
  <c r="C227" i="47"/>
  <c r="C228" i="47"/>
  <c r="C229" i="47"/>
  <c r="C230" i="47"/>
  <c r="C231" i="47"/>
  <c r="C232" i="47"/>
  <c r="C233" i="47"/>
  <c r="C234" i="47"/>
  <c r="C235" i="47"/>
  <c r="C236" i="47"/>
  <c r="C237" i="47"/>
  <c r="C238" i="47"/>
  <c r="C239" i="47"/>
  <c r="C240" i="47"/>
  <c r="C241" i="47"/>
  <c r="C242" i="47"/>
  <c r="C243" i="47"/>
  <c r="C244" i="47"/>
  <c r="C245" i="47"/>
  <c r="C246" i="47"/>
  <c r="C247" i="47"/>
  <c r="C248" i="47"/>
  <c r="C249" i="47"/>
  <c r="C250" i="47"/>
  <c r="C251" i="47"/>
  <c r="C252" i="47"/>
  <c r="C253" i="47"/>
  <c r="C254" i="47"/>
  <c r="C255" i="47"/>
  <c r="C256" i="47"/>
  <c r="C257" i="47"/>
  <c r="C258" i="47"/>
  <c r="C259" i="47"/>
  <c r="C260" i="47"/>
  <c r="C261" i="47"/>
  <c r="C262" i="47"/>
  <c r="C263" i="47"/>
  <c r="C264" i="47"/>
  <c r="C265" i="47"/>
  <c r="C266" i="47"/>
  <c r="C267" i="47"/>
  <c r="C268" i="47"/>
  <c r="C269" i="47"/>
  <c r="C270" i="47"/>
  <c r="C271" i="47"/>
  <c r="C272" i="47"/>
  <c r="C273" i="47"/>
  <c r="C274" i="47"/>
  <c r="C275" i="47"/>
  <c r="C276" i="47"/>
  <c r="C277" i="47"/>
  <c r="C278" i="47"/>
  <c r="C279" i="47"/>
  <c r="C280" i="47"/>
  <c r="C281" i="47"/>
  <c r="C282" i="47"/>
  <c r="C283" i="47"/>
  <c r="C284" i="47"/>
  <c r="C285" i="47"/>
  <c r="C286" i="47"/>
  <c r="C287" i="47"/>
  <c r="C288" i="47"/>
  <c r="C289" i="47"/>
  <c r="C290" i="47"/>
  <c r="C291" i="47"/>
  <c r="C292" i="47"/>
  <c r="C293" i="47"/>
  <c r="C294" i="47"/>
  <c r="C295" i="47"/>
  <c r="C296" i="47"/>
  <c r="C297" i="47"/>
  <c r="C298" i="47"/>
  <c r="C299" i="47"/>
  <c r="C300" i="47"/>
  <c r="C301" i="47"/>
  <c r="C302" i="47"/>
  <c r="C303" i="47"/>
  <c r="C304" i="47"/>
  <c r="C305" i="47"/>
  <c r="C306" i="47"/>
  <c r="C307" i="47"/>
  <c r="C308" i="47"/>
  <c r="C309" i="47"/>
  <c r="C310" i="47"/>
  <c r="C311" i="47"/>
  <c r="C312" i="47"/>
  <c r="C313" i="47"/>
  <c r="C314" i="47"/>
  <c r="C315" i="47"/>
  <c r="C316" i="47"/>
  <c r="C317" i="47"/>
  <c r="C318" i="47"/>
  <c r="C319" i="47"/>
  <c r="C320" i="47"/>
  <c r="C321" i="47"/>
  <c r="C322" i="47"/>
  <c r="C323" i="47"/>
  <c r="C324" i="47"/>
  <c r="C325" i="47"/>
  <c r="C326" i="47"/>
  <c r="C327" i="47"/>
  <c r="C328" i="47"/>
  <c r="C329" i="47"/>
  <c r="C330" i="47"/>
  <c r="C331" i="47"/>
  <c r="C332" i="47"/>
  <c r="C333" i="47"/>
  <c r="C334" i="47"/>
  <c r="C335" i="47"/>
  <c r="C336" i="47"/>
  <c r="C337" i="47"/>
  <c r="C338" i="47"/>
  <c r="C339" i="47"/>
  <c r="C340" i="47"/>
  <c r="C341" i="47"/>
  <c r="C342" i="47"/>
  <c r="C343" i="47"/>
  <c r="C344" i="47"/>
  <c r="C345" i="47"/>
  <c r="C346" i="47"/>
  <c r="C347" i="47"/>
  <c r="C348" i="47"/>
  <c r="C349" i="47"/>
  <c r="C350" i="47"/>
  <c r="C351" i="47"/>
  <c r="C352" i="47"/>
  <c r="C353" i="47"/>
  <c r="C354" i="47"/>
  <c r="C355" i="47"/>
  <c r="C356" i="47"/>
  <c r="C357" i="47"/>
  <c r="C358" i="47"/>
  <c r="C359" i="47"/>
  <c r="C360" i="47"/>
  <c r="C361" i="47"/>
  <c r="C362" i="47"/>
  <c r="C363" i="47"/>
  <c r="C364" i="47"/>
  <c r="C365" i="47"/>
  <c r="C366" i="47"/>
  <c r="C367" i="47"/>
  <c r="C368" i="47"/>
  <c r="C369" i="47"/>
  <c r="C370" i="47"/>
  <c r="C371" i="47"/>
  <c r="C372" i="47"/>
  <c r="C373" i="47"/>
  <c r="C374" i="47"/>
  <c r="C375" i="47"/>
  <c r="C376" i="47"/>
  <c r="C377" i="47"/>
  <c r="C378" i="47"/>
  <c r="C379" i="47"/>
  <c r="C380" i="47"/>
  <c r="C381" i="47"/>
  <c r="C382" i="47"/>
  <c r="C383" i="47"/>
  <c r="C384" i="47"/>
  <c r="C385" i="47"/>
  <c r="C386" i="47"/>
  <c r="C387" i="47"/>
  <c r="C388" i="47"/>
  <c r="C389" i="47"/>
  <c r="C390" i="47"/>
  <c r="C391" i="47"/>
  <c r="C392" i="47"/>
  <c r="C393" i="47"/>
  <c r="C394" i="47"/>
  <c r="C395" i="47"/>
  <c r="C396" i="47"/>
  <c r="C397" i="47"/>
  <c r="C398" i="47"/>
  <c r="C399" i="47"/>
  <c r="C400" i="47"/>
  <c r="C401" i="47"/>
  <c r="C402" i="47"/>
  <c r="C403" i="47"/>
  <c r="C404" i="47"/>
  <c r="C405" i="47"/>
  <c r="C406" i="47"/>
  <c r="C407" i="47"/>
  <c r="C408" i="47"/>
  <c r="C409" i="47"/>
  <c r="C410" i="47"/>
  <c r="C411" i="47"/>
  <c r="C412" i="47"/>
  <c r="C413" i="47"/>
  <c r="C414" i="47"/>
  <c r="C415" i="47"/>
  <c r="C416" i="47"/>
  <c r="C417" i="47"/>
  <c r="C418" i="47"/>
  <c r="C419" i="47"/>
  <c r="C420" i="47"/>
  <c r="C421" i="47"/>
  <c r="C422" i="47"/>
  <c r="C423" i="47"/>
  <c r="C424" i="47"/>
  <c r="C425" i="47"/>
  <c r="C426" i="47"/>
  <c r="C427" i="47"/>
  <c r="C428" i="47"/>
  <c r="C429" i="47"/>
  <c r="C430" i="47"/>
  <c r="C431" i="47"/>
  <c r="C432" i="47"/>
  <c r="C433" i="47"/>
  <c r="C434" i="47"/>
  <c r="C435" i="47"/>
  <c r="C436" i="47"/>
  <c r="C437" i="47"/>
  <c r="C438" i="47"/>
  <c r="C439" i="47"/>
  <c r="C440" i="47"/>
  <c r="C441" i="47"/>
  <c r="C442" i="47"/>
  <c r="C443" i="47"/>
  <c r="C444" i="47"/>
  <c r="C445" i="47"/>
  <c r="C446" i="47"/>
  <c r="C447" i="47"/>
  <c r="C448" i="47"/>
  <c r="C449" i="47"/>
  <c r="C450" i="47"/>
  <c r="C451" i="47"/>
  <c r="C452" i="47"/>
  <c r="C453" i="47"/>
  <c r="C454" i="47"/>
  <c r="C455" i="47"/>
  <c r="C456" i="47"/>
  <c r="C457" i="47"/>
  <c r="C458" i="47"/>
  <c r="C459" i="47"/>
  <c r="C460" i="47"/>
  <c r="C461" i="47"/>
  <c r="C462" i="47"/>
  <c r="C463" i="47"/>
  <c r="C464" i="47"/>
  <c r="C465" i="47"/>
  <c r="C466" i="47"/>
  <c r="C467" i="47"/>
  <c r="C468" i="47"/>
  <c r="C469" i="47"/>
  <c r="C470" i="47"/>
  <c r="C471" i="47"/>
  <c r="C472" i="47"/>
  <c r="C473" i="47"/>
  <c r="C474" i="47"/>
  <c r="C475" i="47"/>
  <c r="C476" i="47"/>
  <c r="C477" i="47"/>
  <c r="C478" i="47"/>
  <c r="C479" i="47"/>
  <c r="C480" i="47"/>
  <c r="C481" i="47"/>
  <c r="C482" i="47"/>
  <c r="C483" i="47"/>
  <c r="C484" i="47"/>
  <c r="C485" i="47"/>
  <c r="C486" i="47"/>
  <c r="C487" i="47"/>
  <c r="C488" i="47"/>
  <c r="C489" i="47"/>
  <c r="C490" i="47"/>
  <c r="C491" i="47"/>
  <c r="C492" i="47"/>
  <c r="C493" i="47"/>
  <c r="C494" i="47"/>
  <c r="C495" i="47"/>
  <c r="C496" i="47"/>
  <c r="C497" i="47"/>
  <c r="C498" i="47"/>
  <c r="C499" i="47"/>
  <c r="C500" i="47"/>
  <c r="C501" i="47"/>
  <c r="C502" i="47"/>
  <c r="C503" i="47"/>
  <c r="C504" i="47"/>
  <c r="C505" i="47"/>
  <c r="C506" i="47"/>
  <c r="C507" i="47"/>
  <c r="C508" i="47"/>
  <c r="C509" i="47"/>
  <c r="C510" i="47"/>
  <c r="C511" i="47"/>
  <c r="C512" i="47"/>
  <c r="C513" i="47"/>
  <c r="C514" i="47"/>
  <c r="C515" i="47"/>
  <c r="C516" i="47"/>
  <c r="C517" i="47"/>
  <c r="C518" i="47"/>
  <c r="C519" i="47"/>
  <c r="C520" i="47"/>
  <c r="C521" i="47"/>
  <c r="C522" i="47"/>
  <c r="C523" i="47"/>
  <c r="C524" i="47"/>
  <c r="C525" i="47"/>
  <c r="C526" i="47"/>
  <c r="C527" i="47"/>
  <c r="C528" i="47"/>
  <c r="C529" i="47"/>
  <c r="C530" i="47"/>
  <c r="C531" i="47"/>
  <c r="C532" i="47"/>
  <c r="C533" i="47"/>
  <c r="C534" i="47"/>
  <c r="C535" i="47"/>
  <c r="C536" i="47"/>
  <c r="C537" i="47"/>
  <c r="C538" i="47"/>
  <c r="C539" i="47"/>
  <c r="C540" i="47"/>
  <c r="C541" i="47"/>
  <c r="C542" i="47"/>
  <c r="C543" i="47"/>
  <c r="C544" i="47"/>
  <c r="C545" i="47"/>
  <c r="C546" i="47"/>
  <c r="C547" i="47"/>
  <c r="C548" i="47"/>
  <c r="C549" i="47"/>
  <c r="C550" i="47"/>
  <c r="C551" i="47"/>
  <c r="C552" i="47"/>
  <c r="C553" i="47"/>
  <c r="C554" i="47"/>
  <c r="C555" i="47"/>
  <c r="C556" i="47"/>
  <c r="C557" i="47"/>
  <c r="C558" i="47"/>
  <c r="C559" i="47"/>
  <c r="C560" i="47"/>
  <c r="C561" i="47"/>
  <c r="C562" i="47"/>
  <c r="C563" i="47"/>
  <c r="C564" i="47"/>
  <c r="C565" i="47"/>
  <c r="C566" i="47"/>
  <c r="C567" i="47"/>
  <c r="C568" i="47"/>
  <c r="C569" i="47"/>
  <c r="C570" i="47"/>
  <c r="C571" i="47"/>
  <c r="C572" i="47"/>
  <c r="C573" i="47"/>
  <c r="C574" i="47"/>
  <c r="C575" i="47"/>
  <c r="C576" i="47"/>
  <c r="C577" i="47"/>
  <c r="C578" i="47"/>
  <c r="C579" i="47"/>
  <c r="C580" i="47"/>
  <c r="C581" i="47"/>
  <c r="C582" i="47"/>
  <c r="C583" i="47"/>
  <c r="C584" i="47"/>
  <c r="C585" i="47"/>
  <c r="C586" i="47"/>
  <c r="C587" i="47"/>
  <c r="C588" i="47"/>
  <c r="C589" i="47"/>
  <c r="C590" i="47"/>
  <c r="C591" i="47"/>
  <c r="C592" i="47"/>
  <c r="C593" i="47"/>
  <c r="C594" i="47"/>
  <c r="C595" i="47"/>
  <c r="C596" i="47"/>
  <c r="C597" i="47"/>
  <c r="C598" i="47"/>
  <c r="C599" i="47"/>
  <c r="C600" i="47"/>
  <c r="C601" i="47"/>
  <c r="C602" i="47"/>
  <c r="C603" i="47"/>
  <c r="C604" i="47"/>
  <c r="C605" i="47"/>
  <c r="C606" i="47"/>
  <c r="C607" i="47"/>
  <c r="C608" i="47"/>
  <c r="C609" i="47"/>
  <c r="C610" i="47"/>
  <c r="C611" i="47"/>
  <c r="C612" i="47"/>
  <c r="C613" i="47"/>
  <c r="C614" i="47"/>
  <c r="C615" i="47"/>
  <c r="C616" i="47"/>
  <c r="C617" i="47"/>
  <c r="C618" i="47"/>
  <c r="C619" i="47"/>
  <c r="C620" i="47"/>
  <c r="C621" i="47"/>
  <c r="C622" i="47"/>
  <c r="C623" i="47"/>
  <c r="C624" i="47"/>
  <c r="C625" i="47"/>
  <c r="C626" i="47"/>
  <c r="C627" i="47"/>
  <c r="C628" i="47"/>
  <c r="C629" i="47"/>
  <c r="C630" i="47"/>
  <c r="C631" i="47"/>
  <c r="C632" i="47"/>
  <c r="C633" i="47"/>
  <c r="C634" i="47"/>
  <c r="C635" i="47"/>
  <c r="C636" i="47"/>
  <c r="C637" i="47"/>
  <c r="C638" i="47"/>
  <c r="C639" i="47"/>
  <c r="C640" i="47"/>
  <c r="C641" i="47"/>
  <c r="C642" i="47"/>
  <c r="C643" i="47"/>
  <c r="C644" i="47"/>
  <c r="C645" i="47"/>
  <c r="C646" i="47"/>
  <c r="C647" i="47"/>
  <c r="C648" i="47"/>
  <c r="C649" i="47"/>
  <c r="C650" i="47"/>
  <c r="C651" i="47"/>
  <c r="C652" i="47"/>
  <c r="C653" i="47"/>
  <c r="C654" i="47"/>
  <c r="C655" i="47"/>
  <c r="C656" i="47"/>
  <c r="C657" i="47"/>
  <c r="C658" i="47"/>
  <c r="C659" i="47"/>
  <c r="C660" i="47"/>
  <c r="C661" i="47"/>
  <c r="C662" i="47"/>
  <c r="C663" i="47"/>
  <c r="C664" i="47"/>
  <c r="C665" i="47"/>
  <c r="C666" i="47"/>
  <c r="C667" i="47"/>
  <c r="C668" i="47"/>
  <c r="C669" i="47"/>
  <c r="C670" i="47"/>
  <c r="C671" i="47"/>
  <c r="C672" i="47"/>
  <c r="C673" i="47"/>
  <c r="C674" i="47"/>
  <c r="C675" i="47"/>
  <c r="C676" i="47"/>
  <c r="C677" i="47"/>
  <c r="C678" i="47"/>
  <c r="C679" i="47"/>
  <c r="C680" i="47"/>
  <c r="C681" i="47"/>
  <c r="C682" i="47"/>
  <c r="C683" i="47"/>
  <c r="C684" i="47"/>
  <c r="C685" i="47"/>
  <c r="C686" i="47"/>
  <c r="C687" i="47"/>
  <c r="C688" i="47"/>
  <c r="C689" i="47"/>
  <c r="C690" i="47"/>
  <c r="C691" i="47"/>
  <c r="C692" i="47"/>
  <c r="C693" i="47"/>
  <c r="C694" i="47"/>
  <c r="C695" i="47"/>
  <c r="C696" i="47"/>
  <c r="C697" i="47"/>
  <c r="C698" i="47"/>
  <c r="C699" i="47"/>
  <c r="C700" i="47"/>
  <c r="C701" i="47"/>
  <c r="C702" i="47"/>
  <c r="C703" i="47"/>
  <c r="C704" i="47"/>
  <c r="C705" i="47"/>
  <c r="C706" i="47"/>
  <c r="C707" i="47"/>
  <c r="C708" i="47"/>
  <c r="C709" i="47"/>
  <c r="C710" i="47"/>
  <c r="C711" i="47"/>
  <c r="C712" i="47"/>
  <c r="C713" i="47"/>
  <c r="C714" i="47"/>
  <c r="C715" i="47"/>
  <c r="C716" i="47"/>
  <c r="C717" i="47"/>
  <c r="C718" i="47"/>
  <c r="C719" i="47"/>
  <c r="C720" i="47"/>
  <c r="C721" i="47"/>
  <c r="C722" i="47"/>
  <c r="D2" i="45"/>
  <c r="B4" i="47"/>
  <c r="B5" i="47"/>
  <c r="B6" i="47"/>
  <c r="B7" i="47"/>
  <c r="B8" i="47"/>
  <c r="B9" i="47"/>
  <c r="B10" i="47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0" i="47"/>
  <c r="B41" i="47"/>
  <c r="B42" i="47"/>
  <c r="B43" i="47"/>
  <c r="B44" i="47"/>
  <c r="B45" i="47"/>
  <c r="B46" i="47"/>
  <c r="B47" i="47"/>
  <c r="B48" i="47"/>
  <c r="B49" i="47"/>
  <c r="B50" i="47"/>
  <c r="B51" i="47"/>
  <c r="B52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5" i="47"/>
  <c r="B66" i="47"/>
  <c r="B67" i="47"/>
  <c r="B68" i="47"/>
  <c r="B69" i="47"/>
  <c r="B70" i="47"/>
  <c r="B71" i="47"/>
  <c r="B72" i="47"/>
  <c r="B73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97" i="47"/>
  <c r="B98" i="47"/>
  <c r="B99" i="47"/>
  <c r="B100" i="47"/>
  <c r="B101" i="47"/>
  <c r="B102" i="47"/>
  <c r="B103" i="47"/>
  <c r="B104" i="47"/>
  <c r="B105" i="47"/>
  <c r="B106" i="47"/>
  <c r="B107" i="47"/>
  <c r="B108" i="47"/>
  <c r="B109" i="47"/>
  <c r="B110" i="47"/>
  <c r="B111" i="47"/>
  <c r="B112" i="47"/>
  <c r="B113" i="47"/>
  <c r="B114" i="47"/>
  <c r="B115" i="47"/>
  <c r="B116" i="47"/>
  <c r="B117" i="47"/>
  <c r="B118" i="47"/>
  <c r="B119" i="47"/>
  <c r="B120" i="47"/>
  <c r="B121" i="47"/>
  <c r="B122" i="47"/>
  <c r="B123" i="47"/>
  <c r="B124" i="47"/>
  <c r="B125" i="47"/>
  <c r="B126" i="47"/>
  <c r="B127" i="47"/>
  <c r="B128" i="47"/>
  <c r="B129" i="47"/>
  <c r="B130" i="47"/>
  <c r="B131" i="47"/>
  <c r="B132" i="47"/>
  <c r="B133" i="47"/>
  <c r="B134" i="47"/>
  <c r="B135" i="47"/>
  <c r="B136" i="47"/>
  <c r="B137" i="47"/>
  <c r="B138" i="47"/>
  <c r="B139" i="47"/>
  <c r="B140" i="47"/>
  <c r="B141" i="47"/>
  <c r="B142" i="47"/>
  <c r="B143" i="47"/>
  <c r="B144" i="47"/>
  <c r="B145" i="47"/>
  <c r="B146" i="47"/>
  <c r="B147" i="47"/>
  <c r="B148" i="47"/>
  <c r="B149" i="47"/>
  <c r="B150" i="47"/>
  <c r="B151" i="47"/>
  <c r="B152" i="47"/>
  <c r="B153" i="47"/>
  <c r="B154" i="47"/>
  <c r="B155" i="47"/>
  <c r="B156" i="47"/>
  <c r="B157" i="47"/>
  <c r="B158" i="47"/>
  <c r="B159" i="47"/>
  <c r="B160" i="47"/>
  <c r="B161" i="47"/>
  <c r="B162" i="47"/>
  <c r="B163" i="47"/>
  <c r="B164" i="47"/>
  <c r="B165" i="47"/>
  <c r="B166" i="47"/>
  <c r="B167" i="47"/>
  <c r="B168" i="47"/>
  <c r="B169" i="47"/>
  <c r="B170" i="47"/>
  <c r="B171" i="47"/>
  <c r="B172" i="47"/>
  <c r="B173" i="47"/>
  <c r="B174" i="47"/>
  <c r="B175" i="47"/>
  <c r="B176" i="47"/>
  <c r="B177" i="47"/>
  <c r="B178" i="47"/>
  <c r="B179" i="47"/>
  <c r="B180" i="47"/>
  <c r="B181" i="47"/>
  <c r="B182" i="47"/>
  <c r="B183" i="47"/>
  <c r="B184" i="47"/>
  <c r="B185" i="47"/>
  <c r="B186" i="47"/>
  <c r="B187" i="47"/>
  <c r="B188" i="47"/>
  <c r="B189" i="47"/>
  <c r="B190" i="47"/>
  <c r="B191" i="47"/>
  <c r="B192" i="47"/>
  <c r="B193" i="47"/>
  <c r="B194" i="47"/>
  <c r="B195" i="47"/>
  <c r="B196" i="47"/>
  <c r="B197" i="47"/>
  <c r="B198" i="47"/>
  <c r="B199" i="47"/>
  <c r="B200" i="47"/>
  <c r="B201" i="47"/>
  <c r="B202" i="47"/>
  <c r="B203" i="47"/>
  <c r="B204" i="47"/>
  <c r="B205" i="47"/>
  <c r="B206" i="47"/>
  <c r="B207" i="47"/>
  <c r="B208" i="47"/>
  <c r="B209" i="47"/>
  <c r="B210" i="47"/>
  <c r="B211" i="47"/>
  <c r="B212" i="47"/>
  <c r="B213" i="47"/>
  <c r="B214" i="47"/>
  <c r="B215" i="47"/>
  <c r="B216" i="47"/>
  <c r="B217" i="47"/>
  <c r="B218" i="47"/>
  <c r="B219" i="47"/>
  <c r="B220" i="47"/>
  <c r="B221" i="47"/>
  <c r="B222" i="47"/>
  <c r="B223" i="47"/>
  <c r="B224" i="47"/>
  <c r="B225" i="47"/>
  <c r="B226" i="47"/>
  <c r="B227" i="47"/>
  <c r="B228" i="47"/>
  <c r="B229" i="47"/>
  <c r="B230" i="47"/>
  <c r="B231" i="47"/>
  <c r="B232" i="47"/>
  <c r="B233" i="47"/>
  <c r="B234" i="47"/>
  <c r="B235" i="47"/>
  <c r="B236" i="47"/>
  <c r="B237" i="47"/>
  <c r="B238" i="47"/>
  <c r="B239" i="47"/>
  <c r="B240" i="47"/>
  <c r="B241" i="47"/>
  <c r="B242" i="47"/>
  <c r="B243" i="47"/>
  <c r="B244" i="47"/>
  <c r="B245" i="47"/>
  <c r="B246" i="47"/>
  <c r="B247" i="47"/>
  <c r="B248" i="47"/>
  <c r="B249" i="47"/>
  <c r="B250" i="47"/>
  <c r="B251" i="47"/>
  <c r="B252" i="47"/>
  <c r="B253" i="47"/>
  <c r="B254" i="47"/>
  <c r="B255" i="47"/>
  <c r="B256" i="47"/>
  <c r="B257" i="47"/>
  <c r="B258" i="47"/>
  <c r="B259" i="47"/>
  <c r="B260" i="47"/>
  <c r="B261" i="47"/>
  <c r="B262" i="47"/>
  <c r="B263" i="47"/>
  <c r="B264" i="47"/>
  <c r="B265" i="47"/>
  <c r="B266" i="47"/>
  <c r="B267" i="47"/>
  <c r="B268" i="47"/>
  <c r="B269" i="47"/>
  <c r="B270" i="47"/>
  <c r="B271" i="47"/>
  <c r="B272" i="47"/>
  <c r="B273" i="47"/>
  <c r="B274" i="47"/>
  <c r="B275" i="47"/>
  <c r="B276" i="47"/>
  <c r="B277" i="47"/>
  <c r="B278" i="47"/>
  <c r="B279" i="47"/>
  <c r="B280" i="47"/>
  <c r="B281" i="47"/>
  <c r="B282" i="47"/>
  <c r="B283" i="47"/>
  <c r="B284" i="47"/>
  <c r="B285" i="47"/>
  <c r="B286" i="47"/>
  <c r="B287" i="47"/>
  <c r="B288" i="47"/>
  <c r="B289" i="47"/>
  <c r="B290" i="47"/>
  <c r="B291" i="47"/>
  <c r="B292" i="47"/>
  <c r="B293" i="47"/>
  <c r="B294" i="47"/>
  <c r="B295" i="47"/>
  <c r="B296" i="47"/>
  <c r="B297" i="47"/>
  <c r="B298" i="47"/>
  <c r="B299" i="47"/>
  <c r="B300" i="47"/>
  <c r="B301" i="47"/>
  <c r="B302" i="47"/>
  <c r="B303" i="47"/>
  <c r="B304" i="47"/>
  <c r="B305" i="47"/>
  <c r="B306" i="47"/>
  <c r="B307" i="47"/>
  <c r="B308" i="47"/>
  <c r="B309" i="47"/>
  <c r="B310" i="47"/>
  <c r="B311" i="47"/>
  <c r="B312" i="47"/>
  <c r="B313" i="47"/>
  <c r="B314" i="47"/>
  <c r="B315" i="47"/>
  <c r="B316" i="47"/>
  <c r="B317" i="47"/>
  <c r="B318" i="47"/>
  <c r="B319" i="47"/>
  <c r="B320" i="47"/>
  <c r="B321" i="47"/>
  <c r="B322" i="47"/>
  <c r="B323" i="47"/>
  <c r="B324" i="47"/>
  <c r="B325" i="47"/>
  <c r="B326" i="47"/>
  <c r="B327" i="47"/>
  <c r="B328" i="47"/>
  <c r="B329" i="47"/>
  <c r="B330" i="47"/>
  <c r="B331" i="47"/>
  <c r="B332" i="47"/>
  <c r="B333" i="47"/>
  <c r="B334" i="47"/>
  <c r="B335" i="47"/>
  <c r="B336" i="47"/>
  <c r="B337" i="47"/>
  <c r="B338" i="47"/>
  <c r="B339" i="47"/>
  <c r="B340" i="47"/>
  <c r="B341" i="47"/>
  <c r="B342" i="47"/>
  <c r="B343" i="47"/>
  <c r="B344" i="47"/>
  <c r="B345" i="47"/>
  <c r="B346" i="47"/>
  <c r="B347" i="47"/>
  <c r="B348" i="47"/>
  <c r="B349" i="47"/>
  <c r="B350" i="47"/>
  <c r="B351" i="47"/>
  <c r="B352" i="47"/>
  <c r="B353" i="47"/>
  <c r="B354" i="47"/>
  <c r="B355" i="47"/>
  <c r="B356" i="47"/>
  <c r="B357" i="47"/>
  <c r="B358" i="47"/>
  <c r="B359" i="47"/>
  <c r="B360" i="47"/>
  <c r="B361" i="47"/>
  <c r="B362" i="47"/>
  <c r="B363" i="47"/>
  <c r="B364" i="47"/>
  <c r="B365" i="47"/>
  <c r="B366" i="47"/>
  <c r="B367" i="47"/>
  <c r="B368" i="47"/>
  <c r="B369" i="47"/>
  <c r="B370" i="47"/>
  <c r="B371" i="47"/>
  <c r="B372" i="47"/>
  <c r="B373" i="47"/>
  <c r="B374" i="47"/>
  <c r="B375" i="47"/>
  <c r="B376" i="47"/>
  <c r="B377" i="47"/>
  <c r="B378" i="47"/>
  <c r="B379" i="47"/>
  <c r="B380" i="47"/>
  <c r="B381" i="47"/>
  <c r="B382" i="47"/>
  <c r="B383" i="47"/>
  <c r="B384" i="47"/>
  <c r="B385" i="47"/>
  <c r="B386" i="47"/>
  <c r="B387" i="47"/>
  <c r="B388" i="47"/>
  <c r="B389" i="47"/>
  <c r="B390" i="47"/>
  <c r="B391" i="47"/>
  <c r="B392" i="47"/>
  <c r="B393" i="47"/>
  <c r="B394" i="47"/>
  <c r="B395" i="47"/>
  <c r="B396" i="47"/>
  <c r="B397" i="47"/>
  <c r="B398" i="47"/>
  <c r="B399" i="47"/>
  <c r="B400" i="47"/>
  <c r="B401" i="47"/>
  <c r="B402" i="47"/>
  <c r="B403" i="47"/>
  <c r="B404" i="47"/>
  <c r="B405" i="47"/>
  <c r="B406" i="47"/>
  <c r="B407" i="47"/>
  <c r="B408" i="47"/>
  <c r="B409" i="47"/>
  <c r="B410" i="47"/>
  <c r="B411" i="47"/>
  <c r="B412" i="47"/>
  <c r="B413" i="47"/>
  <c r="B414" i="47"/>
  <c r="B415" i="47"/>
  <c r="B416" i="47"/>
  <c r="B417" i="47"/>
  <c r="B418" i="47"/>
  <c r="B419" i="47"/>
  <c r="B420" i="47"/>
  <c r="B421" i="47"/>
  <c r="B422" i="47"/>
  <c r="B423" i="47"/>
  <c r="B424" i="47"/>
  <c r="B425" i="47"/>
  <c r="B426" i="47"/>
  <c r="B427" i="47"/>
  <c r="B428" i="47"/>
  <c r="B429" i="47"/>
  <c r="B430" i="47"/>
  <c r="B431" i="47"/>
  <c r="B432" i="47"/>
  <c r="B433" i="47"/>
  <c r="B434" i="47"/>
  <c r="B435" i="47"/>
  <c r="B436" i="47"/>
  <c r="B437" i="47"/>
  <c r="B438" i="47"/>
  <c r="B439" i="47"/>
  <c r="B440" i="47"/>
  <c r="B441" i="47"/>
  <c r="B442" i="47"/>
  <c r="B443" i="47"/>
  <c r="B444" i="47"/>
  <c r="B445" i="47"/>
  <c r="B446" i="47"/>
  <c r="B447" i="47"/>
  <c r="B448" i="47"/>
  <c r="B449" i="47"/>
  <c r="B450" i="47"/>
  <c r="B451" i="47"/>
  <c r="B452" i="47"/>
  <c r="B453" i="47"/>
  <c r="B454" i="47"/>
  <c r="B455" i="47"/>
  <c r="B456" i="47"/>
  <c r="B457" i="47"/>
  <c r="B458" i="47"/>
  <c r="B459" i="47"/>
  <c r="B460" i="47"/>
  <c r="B461" i="47"/>
  <c r="B462" i="47"/>
  <c r="B463" i="47"/>
  <c r="B464" i="47"/>
  <c r="B465" i="47"/>
  <c r="B466" i="47"/>
  <c r="B467" i="47"/>
  <c r="B468" i="47"/>
  <c r="B469" i="47"/>
  <c r="B470" i="47"/>
  <c r="B471" i="47"/>
  <c r="B472" i="47"/>
  <c r="B473" i="47"/>
  <c r="B474" i="47"/>
  <c r="B475" i="47"/>
  <c r="B476" i="47"/>
  <c r="B477" i="47"/>
  <c r="B478" i="47"/>
  <c r="B479" i="47"/>
  <c r="B480" i="47"/>
  <c r="B481" i="47"/>
  <c r="B482" i="47"/>
  <c r="B483" i="47"/>
  <c r="B484" i="47"/>
  <c r="B485" i="47"/>
  <c r="B486" i="47"/>
  <c r="B487" i="47"/>
  <c r="B488" i="47"/>
  <c r="B489" i="47"/>
  <c r="B490" i="47"/>
  <c r="B491" i="47"/>
  <c r="B492" i="47"/>
  <c r="B493" i="47"/>
  <c r="B494" i="47"/>
  <c r="B495" i="47"/>
  <c r="B496" i="47"/>
  <c r="B497" i="47"/>
  <c r="B498" i="47"/>
  <c r="B499" i="47"/>
  <c r="B500" i="47"/>
  <c r="B501" i="47"/>
  <c r="B502" i="47"/>
  <c r="B503" i="47"/>
  <c r="B504" i="47"/>
  <c r="B505" i="47"/>
  <c r="B506" i="47"/>
  <c r="B507" i="47"/>
  <c r="B508" i="47"/>
  <c r="B509" i="47"/>
  <c r="B510" i="47"/>
  <c r="B511" i="47"/>
  <c r="B512" i="47"/>
  <c r="B513" i="47"/>
  <c r="B514" i="47"/>
  <c r="B515" i="47"/>
  <c r="B516" i="47"/>
  <c r="B517" i="47"/>
  <c r="B518" i="47"/>
  <c r="B519" i="47"/>
  <c r="B520" i="47"/>
  <c r="B521" i="47"/>
  <c r="B522" i="47"/>
  <c r="B523" i="47"/>
  <c r="B524" i="47"/>
  <c r="B525" i="47"/>
  <c r="B526" i="47"/>
  <c r="B527" i="47"/>
  <c r="B528" i="47"/>
  <c r="B529" i="47"/>
  <c r="B530" i="47"/>
  <c r="B531" i="47"/>
  <c r="B532" i="47"/>
  <c r="B533" i="47"/>
  <c r="B534" i="47"/>
  <c r="B535" i="47"/>
  <c r="B536" i="47"/>
  <c r="B537" i="47"/>
  <c r="B538" i="47"/>
  <c r="B539" i="47"/>
  <c r="B540" i="47"/>
  <c r="B541" i="47"/>
  <c r="B542" i="47"/>
  <c r="B543" i="47"/>
  <c r="B544" i="47"/>
  <c r="B545" i="47"/>
  <c r="B546" i="47"/>
  <c r="B547" i="47"/>
  <c r="B548" i="47"/>
  <c r="B549" i="47"/>
  <c r="B550" i="47"/>
  <c r="B551" i="47"/>
  <c r="B552" i="47"/>
  <c r="B553" i="47"/>
  <c r="B554" i="47"/>
  <c r="B555" i="47"/>
  <c r="B556" i="47"/>
  <c r="B557" i="47"/>
  <c r="B558" i="47"/>
  <c r="B559" i="47"/>
  <c r="B560" i="47"/>
  <c r="B561" i="47"/>
  <c r="B562" i="47"/>
  <c r="B563" i="47"/>
  <c r="B564" i="47"/>
  <c r="B565" i="47"/>
  <c r="B566" i="47"/>
  <c r="B567" i="47"/>
  <c r="B568" i="47"/>
  <c r="B569" i="47"/>
  <c r="B570" i="47"/>
  <c r="B571" i="47"/>
  <c r="B572" i="47"/>
  <c r="B573" i="47"/>
  <c r="B574" i="47"/>
  <c r="B575" i="47"/>
  <c r="B576" i="47"/>
  <c r="B577" i="47"/>
  <c r="B578" i="47"/>
  <c r="B579" i="47"/>
  <c r="B580" i="47"/>
  <c r="B581" i="47"/>
  <c r="B582" i="47"/>
  <c r="B583" i="47"/>
  <c r="B584" i="47"/>
  <c r="B585" i="47"/>
  <c r="B586" i="47"/>
  <c r="B587" i="47"/>
  <c r="B588" i="47"/>
  <c r="B589" i="47"/>
  <c r="B590" i="47"/>
  <c r="B591" i="47"/>
  <c r="B592" i="47"/>
  <c r="B593" i="47"/>
  <c r="B594" i="47"/>
  <c r="B595" i="47"/>
  <c r="B596" i="47"/>
  <c r="B597" i="47"/>
  <c r="B598" i="47"/>
  <c r="B599" i="47"/>
  <c r="B600" i="47"/>
  <c r="B601" i="47"/>
  <c r="B602" i="47"/>
  <c r="B603" i="47"/>
  <c r="B604" i="47"/>
  <c r="B605" i="47"/>
  <c r="B606" i="47"/>
  <c r="B607" i="47"/>
  <c r="B608" i="47"/>
  <c r="B609" i="47"/>
  <c r="B610" i="47"/>
  <c r="B611" i="47"/>
  <c r="B612" i="47"/>
  <c r="B613" i="47"/>
  <c r="B614" i="47"/>
  <c r="B615" i="47"/>
  <c r="B616" i="47"/>
  <c r="B617" i="47"/>
  <c r="B618" i="47"/>
  <c r="B619" i="47"/>
  <c r="B620" i="47"/>
  <c r="B621" i="47"/>
  <c r="B622" i="47"/>
  <c r="B623" i="47"/>
  <c r="B624" i="47"/>
  <c r="B625" i="47"/>
  <c r="B626" i="47"/>
  <c r="B627" i="47"/>
  <c r="B628" i="47"/>
  <c r="B629" i="47"/>
  <c r="B630" i="47"/>
  <c r="B631" i="47"/>
  <c r="B632" i="47"/>
  <c r="B633" i="47"/>
  <c r="B634" i="47"/>
  <c r="B635" i="47"/>
  <c r="B636" i="47"/>
  <c r="B637" i="47"/>
  <c r="B638" i="47"/>
  <c r="B639" i="47"/>
  <c r="B640" i="47"/>
  <c r="B641" i="47"/>
  <c r="B642" i="47"/>
  <c r="B643" i="47"/>
  <c r="B644" i="47"/>
  <c r="B645" i="47"/>
  <c r="B646" i="47"/>
  <c r="B647" i="47"/>
  <c r="B648" i="47"/>
  <c r="B649" i="47"/>
  <c r="B650" i="47"/>
  <c r="B651" i="47"/>
  <c r="B652" i="47"/>
  <c r="B653" i="47"/>
  <c r="B654" i="47"/>
  <c r="B655" i="47"/>
  <c r="B656" i="47"/>
  <c r="B657" i="47"/>
  <c r="B658" i="47"/>
  <c r="B659" i="47"/>
  <c r="B660" i="47"/>
  <c r="B661" i="47"/>
  <c r="B662" i="47"/>
  <c r="B663" i="47"/>
  <c r="B664" i="47"/>
  <c r="B665" i="47"/>
  <c r="B666" i="47"/>
  <c r="B667" i="47"/>
  <c r="B668" i="47"/>
  <c r="B669" i="47"/>
  <c r="B670" i="47"/>
  <c r="B671" i="47"/>
  <c r="B672" i="47"/>
  <c r="B673" i="47"/>
  <c r="B674" i="47"/>
  <c r="B675" i="47"/>
  <c r="B676" i="47"/>
  <c r="B677" i="47"/>
  <c r="B678" i="47"/>
  <c r="B679" i="47"/>
  <c r="B680" i="47"/>
  <c r="B681" i="47"/>
  <c r="B682" i="47"/>
  <c r="B683" i="47"/>
  <c r="B684" i="47"/>
  <c r="B685" i="47"/>
  <c r="B686" i="47"/>
  <c r="B687" i="47"/>
  <c r="B688" i="47"/>
  <c r="B689" i="47"/>
  <c r="B690" i="47"/>
  <c r="B691" i="47"/>
  <c r="B692" i="47"/>
  <c r="B693" i="47"/>
  <c r="B694" i="47"/>
  <c r="B695" i="47"/>
  <c r="B696" i="47"/>
  <c r="B697" i="47"/>
  <c r="B698" i="47"/>
  <c r="B699" i="47"/>
  <c r="B700" i="47"/>
  <c r="B701" i="47"/>
  <c r="B702" i="47"/>
  <c r="B703" i="47"/>
  <c r="B704" i="47"/>
  <c r="B705" i="47"/>
  <c r="B706" i="47"/>
  <c r="B707" i="47"/>
  <c r="B708" i="47"/>
  <c r="B709" i="47"/>
  <c r="B710" i="47"/>
  <c r="B711" i="47"/>
  <c r="B712" i="47"/>
  <c r="B713" i="47"/>
  <c r="B714" i="47"/>
  <c r="B715" i="47"/>
  <c r="B716" i="47"/>
  <c r="B717" i="47"/>
  <c r="B718" i="47"/>
  <c r="B719" i="47"/>
  <c r="B720" i="47"/>
  <c r="B721" i="47"/>
  <c r="B722" i="47"/>
  <c r="K12" i="57" l="1"/>
  <c r="N12" i="57"/>
  <c r="L4" i="5"/>
  <c r="K3" i="5" l="1"/>
  <c r="D18" i="57"/>
  <c r="K2" i="5"/>
  <c r="L3" i="5" l="1"/>
  <c r="L2" i="5"/>
  <c r="I10" i="57" s="1"/>
  <c r="I16" i="57" s="1"/>
  <c r="I12" i="57" l="1"/>
  <c r="I14" i="5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Mónica Estrada R.</author>
  </authors>
  <commentList>
    <comment ref="D1" authorId="0" shapeId="0" xr:uid="{272D4352-71B4-4098-9FF0-7B9354890C16}">
      <text>
        <r>
          <rPr>
            <b/>
            <sz val="9"/>
            <color indexed="81"/>
            <rFont val="Tahoma"/>
            <family val="2"/>
          </rPr>
          <t>Mónica Estrada R.:</t>
        </r>
        <r>
          <rPr>
            <sz val="9"/>
            <color indexed="81"/>
            <rFont val="Tahoma"/>
            <family val="2"/>
          </rPr>
          <t xml:space="preserve">
(Cargos, equipos de trabajo, comités, personas que tengan este conocimiento EN LA EMPRESA)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C4D1CF7-204D-4B1C-90EF-4167D0B4E2A2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CC9E3AEC-B0F5-41F6-BAB0-1F53890F0542}" name="WorksheetConnection_MAPA DE CONOCIMIENTO_sesion1.xlsx!Tabla8" type="102" refreshedVersion="8" minRefreshableVersion="5">
    <extLst>
      <ext xmlns:x15="http://schemas.microsoft.com/office/spreadsheetml/2010/11/main" uri="{DE250136-89BD-433C-8126-D09CA5730AF9}">
        <x15:connection id="Tabla8">
          <x15:rangePr sourceName="_xlcn.WorksheetConnection_MAPADECONOCIMIENTO_sesion1.xlsxTabla8"/>
        </x15:connection>
      </ext>
    </extLst>
  </connection>
  <connection id="3" xr16:uid="{12958E87-5669-45C6-8E6A-1090004C5DA7}" name="WorksheetConnection_MAPA DE CONOCIMIENTO_sesion1.xlsx!tActivos_conocimiento24571014" type="102" refreshedVersion="8" minRefreshableVersion="5">
    <extLst>
      <ext xmlns:x15="http://schemas.microsoft.com/office/spreadsheetml/2010/11/main" uri="{DE250136-89BD-433C-8126-D09CA5730AF9}">
        <x15:connection id="tActivos_conocimiento24571014">
          <x15:rangePr sourceName="_xlcn.WorksheetConnection_MAPADECONOCIMIENTO_sesion1.xlsxtActivos_conocimiento24571014"/>
        </x15:connection>
      </ext>
    </extLst>
  </connection>
  <connection id="4" xr16:uid="{D8AE6838-A709-4BCD-A6EB-93519AD41989}" name="WorksheetConnection_Modelo de datos Bitanna.xlsx!Tabla3" type="102" refreshedVersion="7" minRefreshableVersion="5">
    <extLst>
      <ext xmlns:x15="http://schemas.microsoft.com/office/spreadsheetml/2010/11/main" uri="{DE250136-89BD-433C-8126-D09CA5730AF9}">
        <x15:connection id="Tabla3">
          <x15:rangePr sourceName="_xlcn.WorksheetConnection_ModelodedatosBitanna.xlsxTabla3"/>
        </x15:connection>
      </ext>
    </extLst>
  </connection>
  <connection id="5" xr16:uid="{C5E24762-9313-4075-94F1-EF23B325150C}" name="WorksheetConnection_Modelo de datos Bitanna.xlsx!tActivos_conocimiento" type="102" refreshedVersion="7" minRefreshableVersion="5">
    <extLst>
      <ext xmlns:x15="http://schemas.microsoft.com/office/spreadsheetml/2010/11/main" uri="{DE250136-89BD-433C-8126-D09CA5730AF9}">
        <x15:connection id="tActivos_conocimiento">
          <x15:rangePr sourceName="_xlcn.WorksheetConnection_ModelodedatosBitanna.xlsxtActivos_conocimiento"/>
        </x15:connection>
      </ext>
    </extLst>
  </connection>
  <connection id="6" xr16:uid="{2A805348-5FD6-433F-A6F8-A92398D7E0C0}" name="WorksheetConnection_Modelo de datos Bitanna.xlsx!tCliente" type="102" refreshedVersion="7" minRefreshableVersion="5">
    <extLst>
      <ext xmlns:x15="http://schemas.microsoft.com/office/spreadsheetml/2010/11/main" uri="{DE250136-89BD-433C-8126-D09CA5730AF9}">
        <x15:connection id="tCliente">
          <x15:rangePr sourceName="_xlcn.WorksheetConnection_ModelodedatosBitanna.xlsxtCliente"/>
        </x15:connection>
      </ext>
    </extLst>
  </connection>
  <connection id="7" xr16:uid="{7C6FADE8-8CE8-4530-8CEE-F47D997F8F2B}" name="WorksheetConnection_Modelo de datos Bitanna.xlsx!tCodigo_proyecto" type="102" refreshedVersion="7" minRefreshableVersion="5">
    <extLst>
      <ext xmlns:x15="http://schemas.microsoft.com/office/spreadsheetml/2010/11/main" uri="{DE250136-89BD-433C-8126-D09CA5730AF9}">
        <x15:connection id="tCodigo_proyecto">
          <x15:rangePr sourceName="_xlcn.WorksheetConnection_ModelodedatosBitanna.xlsxtCodigo_proyecto"/>
        </x15:connection>
      </ext>
    </extLst>
  </connection>
  <connection id="8" xr16:uid="{B365FE67-8599-4CC0-B1D4-46B7AD4E2188}" name="WorksheetConnection_Modelo de datos Bitanna.xlsx!tHerramientas_tecnologias" type="102" refreshedVersion="7" minRefreshableVersion="5">
    <extLst>
      <ext xmlns:x15="http://schemas.microsoft.com/office/spreadsheetml/2010/11/main" uri="{DE250136-89BD-433C-8126-D09CA5730AF9}">
        <x15:connection id="tHerramientas_tecnologias">
          <x15:rangePr sourceName="_xlcn.WorksheetConnection_ModelodedatosBitanna.xlsxtHerramientas_tecnologias"/>
        </x15:connection>
      </ext>
    </extLst>
  </connection>
  <connection id="9" xr16:uid="{012A129B-564C-45F3-8A83-86D684E7F04C}" name="WorksheetConnection_Modelo de datos Bitanna.xlsx!tSaberes_y_criticidad" type="102" refreshedVersion="7" minRefreshableVersion="5">
    <extLst>
      <ext xmlns:x15="http://schemas.microsoft.com/office/spreadsheetml/2010/11/main" uri="{DE250136-89BD-433C-8126-D09CA5730AF9}">
        <x15:connection id="tSaberes_y_criticidad">
          <x15:rangePr sourceName="_xlcn.WorksheetConnection_ModelodedatosBitanna.xlsxtSaberes_y_criticidad"/>
        </x15:connection>
      </ext>
    </extLst>
  </connection>
</connections>
</file>

<file path=xl/sharedStrings.xml><?xml version="1.0" encoding="utf-8"?>
<sst xmlns="http://schemas.openxmlformats.org/spreadsheetml/2006/main" count="179" uniqueCount="103">
  <si>
    <t>Dominios de conocimiento</t>
  </si>
  <si>
    <t>Enfoque</t>
  </si>
  <si>
    <t>Grado de desarrollo</t>
  </si>
  <si>
    <t>Rangos de criticidad</t>
  </si>
  <si>
    <t>Nivel de criticidad</t>
  </si>
  <si>
    <t>Nivel de criticidad numérico</t>
  </si>
  <si>
    <t>Tipo de aliado</t>
  </si>
  <si>
    <t>Nivel de conocimiento</t>
  </si>
  <si>
    <t>Tipo de recurso</t>
  </si>
  <si>
    <t>Personas</t>
  </si>
  <si>
    <t>Cargos</t>
  </si>
  <si>
    <t>Aliados internos</t>
  </si>
  <si>
    <t>Público objetivo</t>
  </si>
  <si>
    <t>Aliados externos</t>
  </si>
  <si>
    <t>PRODUCCIÓN</t>
  </si>
  <si>
    <t>Procesos</t>
  </si>
  <si>
    <t>Desarrollado</t>
  </si>
  <si>
    <t>Bajo</t>
  </si>
  <si>
    <t>Aliado interno</t>
  </si>
  <si>
    <t>Experto</t>
  </si>
  <si>
    <t>Documento del área</t>
  </si>
  <si>
    <t>Pedro Perez</t>
  </si>
  <si>
    <t>Analista de GC</t>
  </si>
  <si>
    <t>Equipo de mantenimiento</t>
  </si>
  <si>
    <t>Analista de mantenimiento</t>
  </si>
  <si>
    <t>Sena</t>
  </si>
  <si>
    <t>COMERCIAL</t>
  </si>
  <si>
    <t>Estrategia</t>
  </si>
  <si>
    <t>En desarrollo</t>
  </si>
  <si>
    <t>Aliado externo</t>
  </si>
  <si>
    <t>Avanzado</t>
  </si>
  <si>
    <t>Proceso</t>
  </si>
  <si>
    <t>Santiago Velandia</t>
  </si>
  <si>
    <t>Líder de producción</t>
  </si>
  <si>
    <t>Dirección de suelos</t>
  </si>
  <si>
    <t>Auxiliares de mantenimiento</t>
  </si>
  <si>
    <t>FINANCIERA</t>
  </si>
  <si>
    <t>No desarrollado</t>
  </si>
  <si>
    <t>Medio</t>
  </si>
  <si>
    <t>Procedimiento</t>
  </si>
  <si>
    <t>Alejandro Areiza</t>
  </si>
  <si>
    <t>Jefe de planta</t>
  </si>
  <si>
    <t>Auxiliares de suelos</t>
  </si>
  <si>
    <t>GESTIÓN HUMANA</t>
  </si>
  <si>
    <t>Política</t>
  </si>
  <si>
    <t>Ana María Estrada</t>
  </si>
  <si>
    <t>Alto</t>
  </si>
  <si>
    <t>Curso virtual</t>
  </si>
  <si>
    <t>Instructivo</t>
  </si>
  <si>
    <t>Asignación de código del saber</t>
  </si>
  <si>
    <t>Dominio de conocimiento</t>
  </si>
  <si>
    <t>Conocimientos asociados
SABERES</t>
  </si>
  <si>
    <t>¿Impacta directamente al logro de los objetivos y estrategia del negocio/área/proceso/unidad?</t>
  </si>
  <si>
    <t>¿Nos generaría ventaja competitiva, como organización, como unidad de negocio / proceso?</t>
  </si>
  <si>
    <t>¿Hay riesgo de pérdida?</t>
  </si>
  <si>
    <t>Si lo perdemos ¿es difícil recuperarlo/incorporarlo?</t>
  </si>
  <si>
    <t>¿No tener este conocimiento genera riesgos en la organización? Reputacional, legal, de seguridad</t>
  </si>
  <si>
    <t>Total</t>
  </si>
  <si>
    <t>Criticidad</t>
  </si>
  <si>
    <t>PRO_GC_001</t>
  </si>
  <si>
    <t>Tipología del terreno</t>
  </si>
  <si>
    <t>PRO_GC_002</t>
  </si>
  <si>
    <t>Composición del suelo</t>
  </si>
  <si>
    <t>PRO_GC_003</t>
  </si>
  <si>
    <t>Uso de las herramientas</t>
  </si>
  <si>
    <t>PRO_GC_004</t>
  </si>
  <si>
    <t>Conocer el tipo de flores</t>
  </si>
  <si>
    <t>Codigo Saber</t>
  </si>
  <si>
    <t>Saber</t>
  </si>
  <si>
    <t xml:space="preserve">EXPLÍCITO - ¿Cuántos recursos formales tiene el conocimiento? (documentos, manuales, procedimiento, cursos virtuales) </t>
  </si>
  <si>
    <t>TÁCITO - ¿Cuántas personas del área tienen el conocimiento?</t>
  </si>
  <si>
    <t>TÁCITO - ¿Cuántos aliados internos tiene este conocimiento?</t>
  </si>
  <si>
    <t>TÁCITO ¿Cuántos aliados externos tiene este conocimiento?</t>
  </si>
  <si>
    <r>
      <rPr>
        <b/>
        <sz val="26"/>
        <color theme="5"/>
        <rFont val="Franklin Gothic Book"/>
        <family val="2"/>
      </rPr>
      <t>DASHBOARD MAPA DE CONOCIMIENTO</t>
    </r>
    <r>
      <rPr>
        <sz val="18"/>
        <color theme="1"/>
        <rFont val="Franklin Gothic Book"/>
        <family val="2"/>
      </rPr>
      <t xml:space="preserve">
</t>
    </r>
    <r>
      <rPr>
        <b/>
        <sz val="18"/>
        <color theme="0" tint="-0.499984740745262"/>
        <rFont val="Franklin Gothic Book"/>
        <family val="2"/>
      </rPr>
      <t>INDICADORES GENERALES ESTADO DEL CONOCIMIENTO CRÍTICO</t>
    </r>
  </si>
  <si>
    <t>NÚMERO DE SABERES IDENTIFICADOS</t>
  </si>
  <si>
    <t>NÚMERO  TOTAL DE CONOCIMIENTO CON CRITICIDAD ALTA</t>
  </si>
  <si>
    <t>PORCENTAJE DE CONOCIMIENTO SIN DOCUMENTACIÓN</t>
  </si>
  <si>
    <t>PORCENTAJE DE SABERES SIN CONOCIMIENTO EXPERTO O AVANZADO</t>
  </si>
  <si>
    <t>NÚMERO DE MESAS  DE CONOCIMIENTO IMPLEMENTADAS (DOMINIOS DE CONOCIMIENTO)</t>
  </si>
  <si>
    <t>PORCENTAJE CONOCIMIENTO CON CRITICIDAD ALTA Y RIESGO DE PÉRDIDA</t>
  </si>
  <si>
    <t>NÚMERO DE SABERES ASOCIADOS A PROCESOS</t>
  </si>
  <si>
    <t>PORCENTAJE CONOCIMIENTO CON CRITICIDAD ALTA Y NO DESARROLLADO</t>
  </si>
  <si>
    <t>NÚMERO DE SABERES ASOCIADOS A VECTORES ESTRATÉGICOS (CONOCIMIENTO ESTRATÉGICO)</t>
  </si>
  <si>
    <t>PORCENTAJE CONOCIMIENTO CON CRITICIDAD ALTA Y DIFICIL RECUPERAR O INCORPORAR</t>
  </si>
  <si>
    <t>NÚMERO DE CONOCIMIENTO CON CRITICIDAD ALTA, NO DESARROLLADO Y DE DIFICIL APROPIACIÓN</t>
  </si>
  <si>
    <t>NUMERO CONOCIMIENTO NO DESARROLLADO ASOCIADO A LA VENTAJA  COMPETITIVA</t>
  </si>
  <si>
    <t>Documentación asociada al conocimiento</t>
  </si>
  <si>
    <t>Manual de tipología de terreno</t>
  </si>
  <si>
    <t>Curso virtual tipología - se encuentra en el LMS</t>
  </si>
  <si>
    <t>Norma técnica</t>
  </si>
  <si>
    <t>Manual del proveedor</t>
  </si>
  <si>
    <t>Nombre de la persona que tiene el conocimiento</t>
  </si>
  <si>
    <t>Cargo</t>
  </si>
  <si>
    <t>Nivel experto</t>
  </si>
  <si>
    <t xml:space="preserve">Aliado interno </t>
  </si>
  <si>
    <t>Aliado externo (Gobierno, proveedores, instituciones) que tienen este conocimiento</t>
  </si>
  <si>
    <t>validacion de datos, para evitar duplicados en las columnas primary key</t>
  </si>
  <si>
    <t>Asignación de codigo</t>
  </si>
  <si>
    <t>Propuesta: Codigo_proyecto + consecutivo 2 digitos</t>
  </si>
  <si>
    <t>¿Si lo perdemos ¿es difícil recuperarlo?</t>
  </si>
  <si>
    <t>Observaciones</t>
  </si>
  <si>
    <t>Producto o servicio impactado</t>
  </si>
  <si>
    <t>Público objetivo ¿Hacia qué persona / cargo / equipo de trabajo va digirida la acción de transferencia de conocimiento?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</si>
</sst>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%"/>
    <numFmt numFmtId="165" formatCode="_-* #,##0_-;\-* #,##0_-;_-* &quot;-&quot;??_-;_-@_-"/>
  </numFmts>
  <fonts count="18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 Light"/>
      <family val="2"/>
      <scheme val="major"/>
    </font>
    <font>
      <sz val="18"/>
      <color theme="1"/>
      <name val="Franklin Gothic Book"/>
      <family val="2"/>
    </font>
    <font>
      <b/>
      <sz val="18"/>
      <color theme="0" tint="-0.499984740745262"/>
      <name val="Franklin Gothic Book"/>
      <family val="2"/>
    </font>
    <font>
      <sz val="11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sz val="10"/>
      <color theme="0"/>
      <name val="Franklin Gothic Book"/>
      <family val="2"/>
    </font>
    <font>
      <sz val="10"/>
      <color theme="1"/>
      <name val="Franklin Gothic Book"/>
      <family val="2"/>
    </font>
    <font>
      <sz val="11"/>
      <color theme="2" tint="-0.749992370372631"/>
      <name val="Franklin Gothic Book"/>
      <family val="2"/>
    </font>
    <font>
      <sz val="28"/>
      <color theme="3" tint="-0.249977111117893"/>
      <name val="Franklin Gothic Book"/>
      <family val="2"/>
    </font>
    <font>
      <sz val="28"/>
      <color theme="2" tint="-0.749992370372631"/>
      <name val="Franklin Gothic Boo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 tint="4.9989318521683403E-2"/>
      <name val="Franklin Gothic Book"/>
      <family val="2"/>
    </font>
    <font>
      <sz val="11"/>
      <color theme="0"/>
      <name val="Franklin Gothic Book"/>
      <family val="2"/>
    </font>
    <font>
      <sz val="11"/>
      <color theme="1"/>
      <name val="Calibri Light"/>
      <family val="2"/>
    </font>
    <font>
      <b/>
      <sz val="26"/>
      <color theme="5"/>
      <name val="Franklin Gothic Book"/>
      <family val="2"/>
    </font>
  </fonts>
  <fills count="7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</fills>
  <borders count="2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 vertical="center" wrapText="1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wrapText="1"/>
    </xf>
    <xf numFmtId="0" fontId="11" fillId="4" borderId="0" xfId="0" applyFont="1" applyFill="1" applyAlignment="1">
      <alignment horizontal="center" vertical="center"/>
    </xf>
    <xf numFmtId="165" fontId="10" fillId="4" borderId="0" xfId="1" applyNumberFormat="1" applyFont="1" applyFill="1" applyAlignment="1" applyProtection="1">
      <alignment horizontal="center" vertical="center"/>
    </xf>
    <xf numFmtId="0" fontId="11" fillId="0" borderId="0" xfId="0" applyFont="1" applyAlignment="1">
      <alignment horizontal="center"/>
    </xf>
    <xf numFmtId="9" fontId="10" fillId="4" borderId="0" xfId="2" applyFont="1" applyFill="1" applyAlignment="1">
      <alignment horizontal="right" vertical="center"/>
    </xf>
    <xf numFmtId="0" fontId="11" fillId="0" borderId="0" xfId="0" applyFont="1" applyAlignment="1">
      <alignment horizontal="center" vertical="center"/>
    </xf>
    <xf numFmtId="164" fontId="10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left" vertical="center"/>
    </xf>
    <xf numFmtId="0" fontId="10" fillId="4" borderId="0" xfId="2" applyNumberFormat="1" applyFont="1" applyFill="1" applyAlignment="1">
      <alignment horizontal="center" vertical="center"/>
    </xf>
    <xf numFmtId="165" fontId="10" fillId="4" borderId="0" xfId="1" applyNumberFormat="1" applyFont="1" applyFill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4" fillId="0" borderId="0" xfId="0" applyFont="1"/>
    <xf numFmtId="0" fontId="14" fillId="0" borderId="0" xfId="0" applyFont="1" applyAlignment="1">
      <alignment horizontal="left" vertical="center"/>
    </xf>
    <xf numFmtId="0" fontId="14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7" fillId="5" borderId="0" xfId="0" applyFont="1" applyFill="1" applyAlignment="1">
      <alignment horizontal="left" vertical="center" wrapText="1"/>
    </xf>
    <xf numFmtId="0" fontId="2" fillId="6" borderId="0" xfId="0" applyFont="1" applyFill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0" fontId="15" fillId="6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4"/>
    </xf>
    <xf numFmtId="0" fontId="3" fillId="0" borderId="0" xfId="0" applyFont="1" applyAlignment="1">
      <alignment horizontal="left" vertical="center" indent="4"/>
    </xf>
  </cellXfs>
  <cellStyles count="3">
    <cellStyle name="Millares" xfId="1" builtinId="3"/>
    <cellStyle name="Normal" xfId="0" builtinId="0"/>
    <cellStyle name="Porcentaje" xfId="2" builtinId="5"/>
  </cellStyles>
  <dxfs count="86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/>
        </patternFill>
      </fill>
    </dxf>
    <dxf>
      <font>
        <color auto="1"/>
      </font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0" formatCode="General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major"/>
      </font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maj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0" formatCode="General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major"/>
      </font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maj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maj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major"/>
      </font>
      <numFmt numFmtId="0" formatCode="General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0" formatCode="General"/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major"/>
      </font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major"/>
      </font>
      <numFmt numFmtId="0" formatCode="General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0" formatCode="General"/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maj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 Light"/>
        <family val="2"/>
        <scheme val="maj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major"/>
      </font>
      <numFmt numFmtId="0" formatCode="General"/>
      <alignment horizontal="general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0" formatCode="General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major"/>
      </font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 Light"/>
        <family val="2"/>
        <scheme val="maj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major"/>
      </font>
      <numFmt numFmtId="0" formatCode="General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major"/>
      </font>
      <numFmt numFmtId="0" formatCode="General"/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0" formatCode="General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major"/>
      </font>
      <numFmt numFmtId="0" formatCode="General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major"/>
      </font>
      <numFmt numFmtId="0" formatCode="General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0" formatCode="General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maj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 Light"/>
        <family val="2"/>
        <scheme val="maj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0" formatCode="General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0" formatCode="General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0" formatCode="General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 tint="4.9989318521683403E-2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 tint="4.9989318521683403E-2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 tint="4.9989318521683403E-2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 tint="4.9989318521683403E-2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 tint="4.9989318521683403E-2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 tint="4.9989318521683403E-2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 tint="4.9989318521683403E-2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 tint="4.9989318521683403E-2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 tint="4.9989318521683403E-2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 tint="4.9989318521683403E-2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 tint="4.9989318521683403E-2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 tint="4.9989318521683403E-2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 tint="4.9989318521683403E-2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 tint="4.9989318521683403E-2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0"/>
        <name val="Franklin Gothic Book"/>
        <family val="2"/>
        <scheme val="none"/>
      </font>
      <fill>
        <patternFill patternType="solid">
          <fgColor indexed="64"/>
          <bgColor theme="5"/>
        </patternFill>
      </fill>
      <alignment horizontal="center" vertical="center" textRotation="0" indent="0" justifyLastLine="0" shrinkToFit="0" readingOrder="0"/>
    </dxf>
  </dxfs>
  <tableStyles count="0" defaultTableStyle="TableStyleMedium2" defaultPivotStyle="PivotStyleLight16"/>
  <colors>
    <mruColors>
      <color rgb="FF11752E"/>
      <color rgb="FFB4CDE6"/>
      <color rgb="FF18978F"/>
      <color rgb="FF3C2317"/>
      <color rgb="FF54BAB9"/>
      <color rgb="FFF9F5EB"/>
      <color rgb="FF06283D"/>
      <color rgb="FF628E90"/>
      <color rgb="FFF5EFE6"/>
      <color rgb="FF47B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39" Type="http://schemas.openxmlformats.org/officeDocument/2006/relationships/customXml" Target="../customXml/item21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29" Type="http://schemas.openxmlformats.org/officeDocument/2006/relationships/customXml" Target="../customXml/item11.xml"/><Relationship Id="rId41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40" Type="http://schemas.openxmlformats.org/officeDocument/2006/relationships/customXml" Target="../customXml/item2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38" Type="http://schemas.openxmlformats.org/officeDocument/2006/relationships/customXml" Target="../customXml/item2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119743</xdr:colOff>
      <xdr:row>1</xdr:row>
      <xdr:rowOff>10887</xdr:rowOff>
    </xdr:from>
    <xdr:to>
      <xdr:col>3</xdr:col>
      <xdr:colOff>169566</xdr:colOff>
      <xdr:row>4</xdr:row>
      <xdr:rowOff>69849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270D34B-42B5-05C3-5D1F-31E365DF6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6" y="206830"/>
          <a:ext cx="2514600" cy="64679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4EDD443-59FA-4F45-9503-7560E5F8FDF4}" name="Tabla8" displayName="Tabla8" ref="A1:N160" totalsRowShown="0" headerRowDxfId="85" dataDxfId="84">
  <autoFilter ref="A1:N160" xr:uid="{E4EDD443-59FA-4F45-9503-7560E5F8FDF4}"/>
  <tableColumns count="14">
    <tableColumn id="2" xr3:uid="{A39DDEFD-B4DC-456D-842F-42E6C2CC32CC}" name="Dominios de conocimiento" dataDxfId="83"/>
    <tableColumn id="3" xr3:uid="{2D63FC5E-DB23-46C7-B4DB-B092DBEB8531}" name="Enfoque" dataDxfId="82"/>
    <tableColumn id="4" xr3:uid="{46981CE4-89FD-474D-960A-7D61B9E8EC6C}" name="Grado de desarrollo" dataDxfId="81"/>
    <tableColumn id="11" xr3:uid="{4A158A99-B1A2-475E-9486-31730AF16A97}" name="Rangos de criticidad" dataDxfId="80"/>
    <tableColumn id="12" xr3:uid="{3E2E3F04-F3FF-485E-80E3-102CCC3B2427}" name="Nivel de criticidad" dataDxfId="79"/>
    <tableColumn id="6" xr3:uid="{1FA6B7B7-3C23-4F95-924A-D3C3D06020E3}" name="Nivel de criticidad numérico" dataDxfId="78"/>
    <tableColumn id="5" xr3:uid="{E55ECE5E-34EC-4C0E-97BC-60F32005CB2D}" name="Tipo de aliado" dataDxfId="77"/>
    <tableColumn id="14" xr3:uid="{16920E0A-32C9-4C35-AEF7-5AF122609EE4}" name="Nivel de conocimiento" dataDxfId="76"/>
    <tableColumn id="15" xr3:uid="{46B372E4-998F-4B76-9580-2732A7EDBE04}" name="Tipo de recurso" dataDxfId="75"/>
    <tableColumn id="7" xr3:uid="{5BD4E72F-6FC8-41FC-801A-C6B8D1BBDEDA}" name="Personas" dataDxfId="74"/>
    <tableColumn id="8" xr3:uid="{7F60A426-C676-4805-A9C2-0B6441C2E6C5}" name="Cargos" dataDxfId="73"/>
    <tableColumn id="9" xr3:uid="{2B0400A0-8BD4-4817-B058-2B8D380F2434}" name="Aliados internos" dataDxfId="72"/>
    <tableColumn id="16" xr3:uid="{5648C9EB-283D-4424-B37F-C035AAE7A4DE}" name="Público objetivo" dataDxfId="71"/>
    <tableColumn id="10" xr3:uid="{4CFCA6C9-E5F0-425E-AB85-6AC504AAF89F}" name="Aliados externos" dataDxfId="70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CD43136-92D4-4BDF-BF85-484A4A3BB0E5}" name="tSaberes_y_criticidad" displayName="tSaberes_y_criticidad" ref="A1:L5" totalsRowShown="0" headerRowDxfId="69" dataDxfId="68">
  <autoFilter ref="A1:L5" xr:uid="{7CD43136-92D4-4BDF-BF85-484A4A3BB0E5}"/>
  <tableColumns count="12">
    <tableColumn id="1" xr3:uid="{95099147-DB67-41B6-8539-B52FAD995146}" name="Enfoque" dataDxfId="67"/>
    <tableColumn id="3" xr3:uid="{4C71C23F-868D-456B-8C71-3B283209B7E9}" name="Asignación de código del saber" dataDxfId="66"/>
    <tableColumn id="12" xr3:uid="{15B8A807-BDED-4459-9785-170548247E7C}" name="Dominio de conocimiento" dataDxfId="65"/>
    <tableColumn id="4" xr3:uid="{6F1B0724-07CA-4CD9-B509-A286F48E76EF}" name="Conocimientos asociados_x000a_SABERES" dataDxfId="64"/>
    <tableColumn id="5" xr3:uid="{F0268CBE-3B7C-4097-BA7C-CEBEE33B7783}" name="Grado de desarrollo" dataDxfId="63"/>
    <tableColumn id="6" xr3:uid="{5F4C9AAF-6B41-47B3-ABCC-9746E2FD1328}" name="¿Impacta directamente al logro de los objetivos y estrategia del negocio/área/proceso/unidad?" dataDxfId="62"/>
    <tableColumn id="7" xr3:uid="{ECA12064-2D99-4F3F-8965-A47BE83BA291}" name="¿Nos generaría ventaja competitiva, como organización, como unidad de negocio / proceso?" dataDxfId="61"/>
    <tableColumn id="8" xr3:uid="{3E6E2041-529C-4660-BAF4-6FD69333B1BC}" name="¿Hay riesgo de pérdida?" dataDxfId="60"/>
    <tableColumn id="9" xr3:uid="{4AFBC268-D59F-4800-AF53-BCCB2AC4A359}" name="Si lo perdemos ¿es difícil recuperarlo/incorporarlo?" dataDxfId="59"/>
    <tableColumn id="10" xr3:uid="{519C26FC-E75C-4D43-BDF5-77A1348752BA}" name="¿No tener este conocimiento genera riesgos en la organización? Reputacional, legal, de seguridad" dataDxfId="58"/>
    <tableColumn id="13" xr3:uid="{E4856515-4DC4-4A5A-91FA-849F5EF623D5}" name="Total" dataDxfId="57">
      <calculatedColumnFormula>SUM(tSaberes_y_criticidad[[#This Row],[¿Impacta directamente al logro de los objetivos y estrategia del negocio/área/proceso/unidad?]:[¿No tener este conocimiento genera riesgos en la organización? Reputacional, legal, de seguridad]])</calculatedColumnFormula>
    </tableColumn>
    <tableColumn id="14" xr3:uid="{6876093D-2ED6-45C2-A96D-E16964E4BA3B}" name="Criticidad" dataDxfId="56">
      <calculatedColumnFormula>VLOOKUP(tSaberes_y_criticidad[[#This Row],[Total]],'PARAMETRIZACIÓN TABLAS'!D:E,2,FALSE)</calculatedColumnFormula>
    </tableColumn>
  </tableColumns>
  <tableStyleInfo name="TableStyleMedium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AF4FA20-F664-4ABF-B44D-9A1248DB3F8C}" name="tActivos_conocimiento23" displayName="tActivos_conocimiento23" ref="A1:G5" totalsRowShown="0" headerRowDxfId="55" dataDxfId="54">
  <autoFilter ref="A1:G5" xr:uid="{9DD1A11A-65FB-48B9-9A1E-3DAA2EF1E8F6}"/>
  <tableColumns count="7">
    <tableColumn id="1" xr3:uid="{C9A5A07C-65C9-497D-A135-B2F98A8117B4}" name="Codigo Saber" dataDxfId="53"/>
    <tableColumn id="4" xr3:uid="{920A0D03-4FCF-4B90-A819-60B5D85C5B2E}" name="Dominio de conocimiento" dataDxfId="52">
      <calculatedColumnFormula>VLOOKUP(tActivos_conocimiento23[[#This Row],[Codigo Saber]],tSaberes_y_criticidad!$B:$D,2,FALSE)</calculatedColumnFormula>
    </tableColumn>
    <tableColumn id="15" xr3:uid="{31452642-0155-4EC8-8177-7A821D89A18B}" name="Saber" dataDxfId="51">
      <calculatedColumnFormula>VLOOKUP(tActivos_conocimiento23[[#This Row],[Codigo Saber]],tSaberes_y_criticidad[[Asignación de código del saber]:[Conocimientos asociados
SABERES]],3,FALSE)</calculatedColumnFormula>
    </tableColumn>
    <tableColumn id="2" xr3:uid="{3658DFE6-A87E-4FAD-9EAA-0E444767B6BD}" name="EXPLÍCITO - ¿Cuántos recursos formales tiene el conocimiento? (documentos, manuales, procedimiento, cursos virtuales) " dataDxfId="50">
      <calculatedColumnFormula>COUNTIF('01. DETALLE DOCUMENTACIÓN'!A:A,A2)</calculatedColumnFormula>
    </tableColumn>
    <tableColumn id="3" xr3:uid="{C5ACDFEA-D10B-4F9C-A9D2-4E98F6B84AF8}" name="TÁCITO - ¿Cuántas personas del área tienen el conocimiento?" dataDxfId="49">
      <calculatedColumnFormula>COUNTIF('02. DETALLE PERSONAS'!A:A,A2)</calculatedColumnFormula>
    </tableColumn>
    <tableColumn id="10" xr3:uid="{9395A48D-C9B5-409F-AECE-605BBB563551}" name="TÁCITO - ¿Cuántos aliados internos tiene este conocimiento?" dataDxfId="48">
      <calculatedColumnFormula>COUNTIFS('03. ALIADOS INTERNOS'!A:A,A2)</calculatedColumnFormula>
    </tableColumn>
    <tableColumn id="11" xr3:uid="{4DF29480-C4C0-4B32-8923-001EF040BA4C}" name="TÁCITO ¿Cuántos aliados externos tiene este conocimiento?" dataDxfId="47">
      <calculatedColumnFormula>COUNTIF('04. ALIADOS EXTERNOS'!A:A,A2)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BF612C0-1D18-4BF6-B2E9-EA449C02AC58}" name="tActivos_conocimiento24" displayName="tActivos_conocimiento24" ref="A1:D5" totalsRowShown="0" headerRowDxfId="46" dataDxfId="45">
  <autoFilter ref="A1:D5" xr:uid="{9DD1A11A-65FB-48B9-9A1E-3DAA2EF1E8F6}"/>
  <tableColumns count="4">
    <tableColumn id="1" xr3:uid="{74AD9B0B-7D96-4152-A5A8-3FAB8C226CF5}" name="Codigo Saber" dataDxfId="44"/>
    <tableColumn id="4" xr3:uid="{52190992-6F64-4896-9822-EEBD27106B31}" name="Dominio de conocimiento" dataDxfId="43">
      <calculatedColumnFormula>VLOOKUP(tActivos_conocimiento24[[#This Row],[Codigo Saber]],tSaberes_y_criticidad!$B:$D,2,FALSE)</calculatedColumnFormula>
    </tableColumn>
    <tableColumn id="15" xr3:uid="{D1CFE78E-8D03-4A30-AB11-4BAB62EBEE85}" name="Saber" dataDxfId="42">
      <calculatedColumnFormula>VLOOKUP(tActivos_conocimiento24[[#This Row],[Codigo Saber]],tSaberes_y_criticidad[[Asignación de código del saber]:[Conocimientos asociados
SABERES]],3,FALSE)</calculatedColumnFormula>
    </tableColumn>
    <tableColumn id="5" xr3:uid="{4427E60F-CB7C-4F4D-9DA3-78EE533CAA09}" name="Documentación asociada al conocimiento" dataDxfId="41"/>
  </tableColumns>
  <tableStyleInfo name="TableStyleMedium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61B6D07-D3FD-465E-910B-83510A2BDD52}" name="tActivos_conocimiento2" displayName="tActivos_conocimiento2" ref="A1:F4" totalsRowShown="0" headerRowDxfId="40" dataDxfId="39">
  <autoFilter ref="A1:F4" xr:uid="{9DD1A11A-65FB-48B9-9A1E-3DAA2EF1E8F6}"/>
  <tableColumns count="6">
    <tableColumn id="1" xr3:uid="{12842348-E4CB-4430-A1B1-E5482CB204FF}" name="Codigo Saber" dataDxfId="38"/>
    <tableColumn id="4" xr3:uid="{F3F9C8B1-9194-4B15-BF58-35B68264EF73}" name="Dominio de conocimiento" dataDxfId="37">
      <calculatedColumnFormula>VLOOKUP(tActivos_conocimiento2[[#This Row],[Codigo Saber]],tSaberes_y_criticidad!B:D,2,FALSE)</calculatedColumnFormula>
    </tableColumn>
    <tableColumn id="15" xr3:uid="{134CBFFE-3CD9-467E-A5B9-94A9C8BF1E42}" name="Saber" dataDxfId="36">
      <calculatedColumnFormula>VLOOKUP(tActivos_conocimiento2[[#This Row],[Codigo Saber]],tSaberes_y_criticidad!B:D,3,FALSE)</calculatedColumnFormula>
    </tableColumn>
    <tableColumn id="5" xr3:uid="{0F7EB7D1-451B-4D8E-81FC-C90C93E65CB6}" name="Nombre de la persona que tiene el conocimiento" dataDxfId="35"/>
    <tableColumn id="6" xr3:uid="{84B967F4-635C-4FBD-B8A8-DD6F5296DDF6}" name="Cargo" dataDxfId="34">
      <calculatedColumnFormula>VLOOKUP(tActivos_conocimiento2[[#This Row],[Nombre de la persona que tiene el conocimiento]],'PARAMETRIZACIÓN TABLAS'!J:K,2,FALSE)</calculatedColumnFormula>
    </tableColumn>
    <tableColumn id="3" xr3:uid="{47B63319-EA59-4E77-A104-E3AFC30321E2}" name="Nivel experto" dataDxfId="33"/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54A9B97-1F1E-4D68-A0A9-F98583C3E113}" name="tActivos_conocimiento2457" displayName="tActivos_conocimiento2457" ref="A1:D3" totalsRowShown="0" headerRowDxfId="32" dataDxfId="31">
  <autoFilter ref="A1:D3" xr:uid="{9DD1A11A-65FB-48B9-9A1E-3DAA2EF1E8F6}"/>
  <tableColumns count="4">
    <tableColumn id="1" xr3:uid="{0E9225FE-D8F7-46F8-BEA5-160AD98A0AC6}" name="Codigo Saber" dataDxfId="30"/>
    <tableColumn id="4" xr3:uid="{618D5F1C-29E2-4157-8DBA-DFAD7A8CB709}" name="Dominio de conocimiento" dataDxfId="29">
      <calculatedColumnFormula>VLOOKUP(tActivos_conocimiento2457[[#This Row],[Codigo Saber]],tSaberes_y_criticidad[[Asignación de código del saber]:[Conocimientos asociados
SABERES]],2,FALSE)</calculatedColumnFormula>
    </tableColumn>
    <tableColumn id="15" xr3:uid="{3FA29C2C-7EF9-4DD6-8C3C-D78FFB7FB5FB}" name="Saber" dataDxfId="28">
      <calculatedColumnFormula>VLOOKUP(tActivos_conocimiento2457[[#This Row],[Codigo Saber]],tSaberes_y_criticidad[[Asignación de código del saber]:[Conocimientos asociados
SABERES]],3,FALSE)</calculatedColumnFormula>
    </tableColumn>
    <tableColumn id="5" xr3:uid="{5D3E30A8-22AC-4F12-BC6C-697A0B441663}" name="Aliado interno " dataDxfId="27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21C93A1-6866-4079-A950-1E2E4E9CCB7A}" name="tActivos_conocimiento245710" displayName="tActivos_conocimiento245710" ref="A1:D2" totalsRowShown="0" headerRowDxfId="26" dataDxfId="25">
  <autoFilter ref="A1:D2" xr:uid="{9DD1A11A-65FB-48B9-9A1E-3DAA2EF1E8F6}"/>
  <tableColumns count="4">
    <tableColumn id="1" xr3:uid="{C825C313-3B18-419C-9E6F-4324E43405CB}" name="Codigo Saber" dataDxfId="24"/>
    <tableColumn id="4" xr3:uid="{EFBCAE3A-A6ED-4805-9C6D-9179CBBC41B6}" name="Dominio de conocimiento" dataDxfId="23">
      <calculatedColumnFormula>VLOOKUP(tActivos_conocimiento245710[[#This Row],[Codigo Saber]],tSaberes_y_criticidad[[Asignación de código del saber]:[Conocimientos asociados
SABERES]],2,FALSE)</calculatedColumnFormula>
    </tableColumn>
    <tableColumn id="15" xr3:uid="{B9B27BF1-76D5-405C-96EB-4FD6C8FA60EE}" name="Saber" dataDxfId="22">
      <calculatedColumnFormula>VLOOKUP(tActivos_conocimiento245710[[#This Row],[Codigo Saber]],tSaberes_y_criticidad[[Asignación de código del saber]:[Conocimientos asociados
SABERES]],3,FALSE)</calculatedColumnFormula>
    </tableColumn>
    <tableColumn id="5" xr3:uid="{90F1785D-BEF6-43FF-BEA3-B7EA33741D9E}" name="Aliado externo (Gobierno, proveedores, instituciones) que tienen este conocimiento" dataDxfId="21"/>
  </tableColumns>
  <tableStyleInfo name="TableStyleMedium4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7EA8D96-4D0B-4467-9F0A-42694128BB93}" name="tActivos_conocimiento245" displayName="tActivos_conocimiento245" ref="A1:D722" totalsRowShown="0" headerRowDxfId="20" dataDxfId="19">
  <autoFilter ref="A1:D722" xr:uid="{9DD1A11A-65FB-48B9-9A1E-3DAA2EF1E8F6}"/>
  <tableColumns count="4">
    <tableColumn id="1" xr3:uid="{E205F250-C592-49AF-A634-26BFFF8C9773}" name="Codigo Saber" dataDxfId="18"/>
    <tableColumn id="4" xr3:uid="{A6D95A9A-A840-4419-94A7-CE15C8D6D327}" name="Dominio de conocimiento" dataDxfId="17">
      <calculatedColumnFormula>VLOOKUP(tActivos_conocimiento245[[#This Row],[Codigo Saber]],tSaberes_y_criticidad!B:D,2)</calculatedColumnFormula>
    </tableColumn>
    <tableColumn id="15" xr3:uid="{F8BD56EC-DCA6-4DBD-94BD-ECD65AC3B7F7}" name="Saber" dataDxfId="16">
      <calculatedColumnFormula>VLOOKUP(tActivos_conocimiento245[[#This Row],[Codigo Saber]],tSaberes_y_criticidad!B:D,3)</calculatedColumnFormula>
    </tableColumn>
    <tableColumn id="5" xr3:uid="{214FCC86-235B-4322-AA72-1A35ACD8988C}" name="Producto o servicio impactado" dataDxfId="15"/>
  </tableColumns>
  <tableStyleInfo name="TableStyleMedium4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D01E01A-DC41-4939-B5C8-6442D5A2EB59}" name="tActivos_conocimiento24571014" displayName="tActivos_conocimiento24571014" ref="A1:D4" totalsRowShown="0" headerRowDxfId="14" dataDxfId="13">
  <autoFilter ref="A1:D4" xr:uid="{9DD1A11A-65FB-48B9-9A1E-3DAA2EF1E8F6}"/>
  <tableColumns count="4">
    <tableColumn id="1" xr3:uid="{0A361720-4185-41D7-B9A5-68E7A169D2CE}" name="Codigo Saber" dataDxfId="12"/>
    <tableColumn id="4" xr3:uid="{D269488E-3B3F-47FD-A91B-57B3265C19DF}" name="Dominio de conocimiento" dataDxfId="11">
      <calculatedColumnFormula>VLOOKUP(tActivos_conocimiento24571014[[#This Row],[Codigo Saber]],tSaberes_y_criticidad[[Asignación de código del saber]:[Conocimientos asociados
SABERES]],2,FALSE)</calculatedColumnFormula>
    </tableColumn>
    <tableColumn id="2" xr3:uid="{1A5ED429-CBBB-45FA-8564-886961E45B22}" name="Saber" dataDxfId="10">
      <calculatedColumnFormula>VLOOKUP(tActivos_conocimiento24571014[[#This Row],[Codigo Saber]],tSaberes_y_criticidad!B:D,3,FALSE)</calculatedColumnFormula>
    </tableColumn>
    <tableColumn id="5" xr3:uid="{402461CC-EF20-4A11-9569-BC25E741B0DA}" name="Público objetivo ¿Hacia qué persona / cargo / equipo de trabajo va digirida la acción de transferencia de conocimiento?" dataDxfId="9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D8FA8-8C51-465A-87B4-01FCE441A9C2}">
  <sheetPr>
    <tabColor rgb="FFC00000"/>
  </sheetPr>
  <dimension ref="A1:N160"/>
  <sheetViews>
    <sheetView topLeftCell="K1" zoomScale="120" zoomScaleNormal="120" workbookViewId="0">
      <selection activeCell="L7" sqref="L7"/>
    </sheetView>
  </sheetViews>
  <sheetFormatPr baseColWidth="10" defaultColWidth="11.453125" defaultRowHeight="15" x14ac:dyDescent="0.4"/>
  <cols>
    <col min="1" max="1" width="59.6328125" style="10" bestFit="1" customWidth="1"/>
    <col min="2" max="2" width="11.453125" style="10"/>
    <col min="3" max="3" width="17.90625" style="10" customWidth="1"/>
    <col min="4" max="4" width="24.6328125" style="10" customWidth="1"/>
    <col min="5" max="5" width="11.453125" style="10"/>
    <col min="6" max="6" width="18.6328125" style="10" customWidth="1"/>
    <col min="7" max="7" width="15.6328125" style="10" bestFit="1" customWidth="1"/>
    <col min="8" max="8" width="15.6328125" style="10" customWidth="1"/>
    <col min="9" max="9" width="22.36328125" style="10" bestFit="1" customWidth="1"/>
    <col min="10" max="10" width="42.6328125" style="10" bestFit="1" customWidth="1"/>
    <col min="11" max="11" width="35.08984375" style="10" customWidth="1"/>
    <col min="12" max="12" width="61" style="10" bestFit="1" customWidth="1"/>
    <col min="13" max="13" width="61" style="10" customWidth="1"/>
    <col min="14" max="14" width="88.08984375" style="10" bestFit="1" customWidth="1"/>
    <col min="15" max="16384" width="11.453125" style="10"/>
  </cols>
  <sheetData>
    <row r="1" spans="1:14" s="41" customFormat="1" ht="45.75" customHeight="1" x14ac:dyDescent="0.35">
      <c r="A1" s="40" t="s">
        <v>0</v>
      </c>
      <c r="B1" s="40" t="s">
        <v>1</v>
      </c>
      <c r="C1" s="39" t="s">
        <v>2</v>
      </c>
      <c r="D1" s="39" t="s">
        <v>3</v>
      </c>
      <c r="E1" s="39" t="s">
        <v>4</v>
      </c>
      <c r="F1" s="39" t="s">
        <v>5</v>
      </c>
      <c r="G1" s="39" t="s">
        <v>6</v>
      </c>
      <c r="H1" s="39" t="s">
        <v>7</v>
      </c>
      <c r="I1" s="39" t="s">
        <v>8</v>
      </c>
      <c r="J1" s="39" t="s">
        <v>9</v>
      </c>
      <c r="K1" s="39" t="s">
        <v>10</v>
      </c>
      <c r="L1" s="39" t="s">
        <v>11</v>
      </c>
      <c r="M1" s="39" t="s">
        <v>12</v>
      </c>
      <c r="N1" s="39" t="s">
        <v>13</v>
      </c>
    </row>
    <row r="2" spans="1:14" x14ac:dyDescent="0.4">
      <c r="A2" s="32" t="s">
        <v>14</v>
      </c>
      <c r="B2" s="31" t="s">
        <v>15</v>
      </c>
      <c r="C2" s="31" t="s">
        <v>16</v>
      </c>
      <c r="D2" s="31">
        <v>0</v>
      </c>
      <c r="E2" s="31" t="s">
        <v>17</v>
      </c>
      <c r="F2" s="31">
        <v>1</v>
      </c>
      <c r="G2" s="31" t="s">
        <v>18</v>
      </c>
      <c r="H2" s="31" t="s">
        <v>19</v>
      </c>
      <c r="I2" s="31" t="s">
        <v>20</v>
      </c>
      <c r="J2" s="31" t="s">
        <v>21</v>
      </c>
      <c r="K2" s="31" t="s">
        <v>22</v>
      </c>
      <c r="L2" s="31" t="s">
        <v>23</v>
      </c>
      <c r="M2" s="31" t="s">
        <v>24</v>
      </c>
      <c r="N2" s="31" t="s">
        <v>25</v>
      </c>
    </row>
    <row r="3" spans="1:14" x14ac:dyDescent="0.4">
      <c r="A3" s="32" t="s">
        <v>26</v>
      </c>
      <c r="B3" s="31" t="s">
        <v>27</v>
      </c>
      <c r="C3" s="31" t="s">
        <v>28</v>
      </c>
      <c r="D3" s="31">
        <v>1</v>
      </c>
      <c r="E3" s="31" t="s">
        <v>17</v>
      </c>
      <c r="F3" s="31">
        <v>0</v>
      </c>
      <c r="G3" s="31" t="s">
        <v>29</v>
      </c>
      <c r="H3" s="31" t="s">
        <v>30</v>
      </c>
      <c r="I3" s="31" t="s">
        <v>31</v>
      </c>
      <c r="J3" s="31" t="s">
        <v>32</v>
      </c>
      <c r="K3" s="31" t="s">
        <v>33</v>
      </c>
      <c r="L3" s="31" t="s">
        <v>34</v>
      </c>
      <c r="M3" s="31" t="s">
        <v>35</v>
      </c>
      <c r="N3" s="31"/>
    </row>
    <row r="4" spans="1:14" x14ac:dyDescent="0.4">
      <c r="A4" s="32" t="s">
        <v>36</v>
      </c>
      <c r="B4" s="31"/>
      <c r="C4" s="31" t="s">
        <v>37</v>
      </c>
      <c r="D4" s="31">
        <v>2</v>
      </c>
      <c r="E4" s="31" t="s">
        <v>38</v>
      </c>
      <c r="F4" s="31"/>
      <c r="G4" s="31"/>
      <c r="H4" s="31"/>
      <c r="I4" s="31" t="s">
        <v>39</v>
      </c>
      <c r="J4" s="31" t="s">
        <v>40</v>
      </c>
      <c r="K4" s="31" t="s">
        <v>41</v>
      </c>
      <c r="L4" s="31"/>
      <c r="M4" s="31" t="s">
        <v>42</v>
      </c>
      <c r="N4" s="31"/>
    </row>
    <row r="5" spans="1:14" x14ac:dyDescent="0.4">
      <c r="A5" s="32" t="s">
        <v>43</v>
      </c>
      <c r="B5" s="31"/>
      <c r="C5" s="31"/>
      <c r="D5" s="31">
        <v>3</v>
      </c>
      <c r="E5" s="31" t="s">
        <v>38</v>
      </c>
      <c r="F5" s="31"/>
      <c r="G5" s="31"/>
      <c r="H5" s="31"/>
      <c r="I5" s="31" t="s">
        <v>44</v>
      </c>
      <c r="J5" s="31" t="s">
        <v>45</v>
      </c>
      <c r="K5" s="31" t="s">
        <v>22</v>
      </c>
      <c r="L5" s="31"/>
      <c r="M5" s="31"/>
      <c r="N5" s="31"/>
    </row>
    <row r="6" spans="1:14" x14ac:dyDescent="0.4">
      <c r="A6" s="32"/>
      <c r="B6" s="31"/>
      <c r="C6" s="31"/>
      <c r="D6" s="31">
        <v>4</v>
      </c>
      <c r="E6" s="31" t="s">
        <v>46</v>
      </c>
      <c r="F6" s="31"/>
      <c r="G6" s="31"/>
      <c r="H6" s="31"/>
      <c r="I6" s="31" t="s">
        <v>47</v>
      </c>
      <c r="J6" s="31"/>
      <c r="K6" s="31"/>
      <c r="L6" s="31"/>
      <c r="M6" s="31"/>
      <c r="N6" s="31"/>
    </row>
    <row r="7" spans="1:14" x14ac:dyDescent="0.4">
      <c r="A7" s="32"/>
      <c r="B7" s="31"/>
      <c r="C7" s="31"/>
      <c r="D7" s="31">
        <v>5</v>
      </c>
      <c r="E7" s="31" t="s">
        <v>46</v>
      </c>
      <c r="F7" s="31"/>
      <c r="G7" s="31"/>
      <c r="H7" s="31"/>
      <c r="I7" s="31" t="s">
        <v>48</v>
      </c>
      <c r="J7" s="31"/>
      <c r="K7" s="31"/>
      <c r="L7" s="31"/>
      <c r="M7" s="31"/>
      <c r="N7" s="31"/>
    </row>
    <row r="8" spans="1:14" x14ac:dyDescent="0.4">
      <c r="A8" s="32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</row>
    <row r="9" spans="1:14" x14ac:dyDescent="0.4">
      <c r="A9" s="32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</row>
    <row r="10" spans="1:14" x14ac:dyDescent="0.4">
      <c r="A10" s="32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</row>
    <row r="11" spans="1:14" x14ac:dyDescent="0.4">
      <c r="A11" s="32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</row>
    <row r="12" spans="1:14" x14ac:dyDescent="0.4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</row>
    <row r="13" spans="1:14" x14ac:dyDescent="0.4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</row>
    <row r="14" spans="1:14" x14ac:dyDescent="0.4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</row>
    <row r="15" spans="1:14" x14ac:dyDescent="0.4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</row>
    <row r="16" spans="1:14" x14ac:dyDescent="0.4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</row>
    <row r="17" spans="1:14" x14ac:dyDescent="0.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</row>
    <row r="18" spans="1:14" x14ac:dyDescent="0.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</row>
    <row r="19" spans="1:14" x14ac:dyDescent="0.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</row>
    <row r="20" spans="1:14" x14ac:dyDescent="0.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</row>
    <row r="21" spans="1:14" x14ac:dyDescent="0.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</row>
    <row r="22" spans="1:14" x14ac:dyDescent="0.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</row>
    <row r="23" spans="1:14" x14ac:dyDescent="0.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</row>
    <row r="24" spans="1:14" x14ac:dyDescent="0.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</row>
    <row r="25" spans="1:14" x14ac:dyDescent="0.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</row>
    <row r="26" spans="1:14" x14ac:dyDescent="0.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</row>
    <row r="27" spans="1:14" x14ac:dyDescent="0.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</row>
    <row r="28" spans="1:14" x14ac:dyDescent="0.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</row>
    <row r="29" spans="1:14" x14ac:dyDescent="0.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</row>
    <row r="30" spans="1:14" x14ac:dyDescent="0.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</row>
    <row r="31" spans="1:14" x14ac:dyDescent="0.4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</row>
    <row r="32" spans="1:14" x14ac:dyDescent="0.4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</row>
    <row r="33" spans="1:14" x14ac:dyDescent="0.4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</row>
    <row r="34" spans="1:14" x14ac:dyDescent="0.4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</row>
    <row r="35" spans="1:14" x14ac:dyDescent="0.4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</row>
    <row r="36" spans="1:14" x14ac:dyDescent="0.4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</row>
    <row r="37" spans="1:14" x14ac:dyDescent="0.4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</row>
    <row r="38" spans="1:14" x14ac:dyDescent="0.4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</row>
    <row r="39" spans="1:14" x14ac:dyDescent="0.4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1:14" x14ac:dyDescent="0.4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</row>
    <row r="41" spans="1:14" x14ac:dyDescent="0.4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</row>
    <row r="42" spans="1:14" x14ac:dyDescent="0.4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</row>
    <row r="43" spans="1:14" x14ac:dyDescent="0.4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</row>
    <row r="44" spans="1:14" x14ac:dyDescent="0.4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</row>
    <row r="45" spans="1:14" x14ac:dyDescent="0.4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</row>
    <row r="46" spans="1:14" x14ac:dyDescent="0.4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1:14" x14ac:dyDescent="0.4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</row>
    <row r="48" spans="1:14" x14ac:dyDescent="0.4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</row>
    <row r="49" spans="1:14" x14ac:dyDescent="0.4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</row>
    <row r="50" spans="1:14" x14ac:dyDescent="0.4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</row>
    <row r="51" spans="1:14" x14ac:dyDescent="0.4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</row>
    <row r="52" spans="1:14" x14ac:dyDescent="0.4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</row>
    <row r="53" spans="1:14" x14ac:dyDescent="0.4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</row>
    <row r="54" spans="1:14" x14ac:dyDescent="0.4">
      <c r="A54" s="31"/>
      <c r="B54" s="31"/>
      <c r="C54" s="31"/>
      <c r="D54" s="31"/>
      <c r="E54" s="31"/>
      <c r="F54" s="31"/>
      <c r="G54" s="31"/>
      <c r="H54" s="31"/>
      <c r="I54" s="31"/>
      <c r="J54" s="33"/>
      <c r="K54" s="34"/>
      <c r="L54" s="31"/>
      <c r="M54" s="31"/>
      <c r="N54" s="31"/>
    </row>
    <row r="55" spans="1:14" x14ac:dyDescent="0.4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</row>
    <row r="56" spans="1:14" x14ac:dyDescent="0.4">
      <c r="A56" s="31"/>
      <c r="B56" s="31"/>
      <c r="C56" s="31"/>
      <c r="D56" s="31"/>
      <c r="E56" s="31"/>
      <c r="F56" s="31"/>
      <c r="G56" s="31"/>
      <c r="H56" s="31"/>
      <c r="I56" s="31"/>
      <c r="J56" s="35"/>
      <c r="K56" s="35"/>
      <c r="L56" s="31"/>
      <c r="M56" s="31"/>
      <c r="N56" s="31"/>
    </row>
    <row r="57" spans="1:14" x14ac:dyDescent="0.4">
      <c r="A57" s="31"/>
      <c r="B57" s="31"/>
      <c r="C57" s="31"/>
      <c r="D57" s="31"/>
      <c r="E57" s="31"/>
      <c r="F57" s="31"/>
      <c r="G57" s="31"/>
      <c r="H57" s="31"/>
      <c r="I57" s="31"/>
      <c r="J57" s="35"/>
      <c r="K57" s="35"/>
      <c r="L57" s="31"/>
      <c r="M57" s="31"/>
      <c r="N57" s="31"/>
    </row>
    <row r="58" spans="1:14" x14ac:dyDescent="0.4">
      <c r="A58" s="31"/>
      <c r="B58" s="31"/>
      <c r="C58" s="31"/>
      <c r="D58" s="31"/>
      <c r="E58" s="31"/>
      <c r="F58" s="31"/>
      <c r="G58" s="31"/>
      <c r="H58" s="31"/>
      <c r="I58" s="31"/>
      <c r="J58" s="35"/>
      <c r="K58" s="35"/>
      <c r="L58" s="31"/>
      <c r="M58" s="31"/>
      <c r="N58" s="31"/>
    </row>
    <row r="59" spans="1:14" x14ac:dyDescent="0.4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</row>
    <row r="60" spans="1:14" x14ac:dyDescent="0.4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</row>
    <row r="61" spans="1:14" x14ac:dyDescent="0.4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</row>
    <row r="62" spans="1:14" x14ac:dyDescent="0.4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</row>
    <row r="63" spans="1:14" x14ac:dyDescent="0.4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</row>
    <row r="64" spans="1:14" x14ac:dyDescent="0.4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</row>
    <row r="65" spans="1:14" x14ac:dyDescent="0.4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</row>
    <row r="66" spans="1:14" x14ac:dyDescent="0.4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</row>
    <row r="67" spans="1:14" x14ac:dyDescent="0.4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</row>
    <row r="68" spans="1:14" x14ac:dyDescent="0.4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</row>
    <row r="69" spans="1:14" x14ac:dyDescent="0.4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</row>
    <row r="70" spans="1:14" x14ac:dyDescent="0.4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</row>
    <row r="71" spans="1:14" x14ac:dyDescent="0.4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</row>
    <row r="72" spans="1:14" x14ac:dyDescent="0.4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</row>
    <row r="73" spans="1:14" x14ac:dyDescent="0.4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</row>
    <row r="74" spans="1:14" x14ac:dyDescent="0.4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</row>
    <row r="75" spans="1:14" x14ac:dyDescent="0.4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</row>
    <row r="76" spans="1:14" x14ac:dyDescent="0.4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</row>
    <row r="77" spans="1:14" x14ac:dyDescent="0.4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</row>
    <row r="78" spans="1:14" x14ac:dyDescent="0.4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</row>
    <row r="79" spans="1:14" x14ac:dyDescent="0.4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</row>
    <row r="80" spans="1:14" x14ac:dyDescent="0.4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</row>
    <row r="81" spans="1:14" x14ac:dyDescent="0.4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</row>
    <row r="82" spans="1:14" x14ac:dyDescent="0.4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</row>
    <row r="83" spans="1:14" x14ac:dyDescent="0.4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</row>
    <row r="84" spans="1:14" x14ac:dyDescent="0.4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</row>
    <row r="85" spans="1:14" x14ac:dyDescent="0.4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</row>
    <row r="86" spans="1:14" x14ac:dyDescent="0.4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</row>
    <row r="87" spans="1:14" x14ac:dyDescent="0.4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</row>
    <row r="88" spans="1:14" x14ac:dyDescent="0.4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</row>
    <row r="89" spans="1:14" x14ac:dyDescent="0.4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</row>
    <row r="90" spans="1:14" x14ac:dyDescent="0.4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4" x14ac:dyDescent="0.4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4" x14ac:dyDescent="0.4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</row>
    <row r="93" spans="1:14" x14ac:dyDescent="0.4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</row>
    <row r="94" spans="1:14" x14ac:dyDescent="0.4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</row>
    <row r="95" spans="1:14" x14ac:dyDescent="0.4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</row>
    <row r="96" spans="1:14" x14ac:dyDescent="0.4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</row>
    <row r="97" spans="1:14" x14ac:dyDescent="0.4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</row>
    <row r="98" spans="1:14" x14ac:dyDescent="0.4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</row>
    <row r="99" spans="1:14" x14ac:dyDescent="0.4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</row>
    <row r="100" spans="1:14" x14ac:dyDescent="0.4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</row>
    <row r="101" spans="1:14" x14ac:dyDescent="0.4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5"/>
      <c r="M101" s="35"/>
      <c r="N101" s="31"/>
    </row>
    <row r="102" spans="1:14" x14ac:dyDescent="0.4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5"/>
      <c r="M102" s="35"/>
      <c r="N102" s="31"/>
    </row>
    <row r="103" spans="1:14" x14ac:dyDescent="0.4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5"/>
      <c r="M103" s="35"/>
      <c r="N103" s="31"/>
    </row>
    <row r="104" spans="1:14" x14ac:dyDescent="0.4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</row>
    <row r="105" spans="1:14" x14ac:dyDescent="0.4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</row>
    <row r="106" spans="1:14" x14ac:dyDescent="0.4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</row>
    <row r="107" spans="1:14" x14ac:dyDescent="0.4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</row>
    <row r="108" spans="1:14" x14ac:dyDescent="0.4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</row>
    <row r="109" spans="1:14" x14ac:dyDescent="0.4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</row>
    <row r="110" spans="1:14" x14ac:dyDescent="0.4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</row>
    <row r="111" spans="1:14" x14ac:dyDescent="0.4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</row>
    <row r="112" spans="1:14" x14ac:dyDescent="0.4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</row>
    <row r="113" spans="1:14" x14ac:dyDescent="0.4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</row>
    <row r="114" spans="1:14" x14ac:dyDescent="0.4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</row>
    <row r="115" spans="1:14" x14ac:dyDescent="0.4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</row>
    <row r="116" spans="1:14" x14ac:dyDescent="0.4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</row>
    <row r="117" spans="1:14" x14ac:dyDescent="0.4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</row>
    <row r="118" spans="1:14" x14ac:dyDescent="0.4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</row>
    <row r="119" spans="1:14" x14ac:dyDescent="0.4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</row>
    <row r="120" spans="1:14" x14ac:dyDescent="0.4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</row>
    <row r="121" spans="1:14" x14ac:dyDescent="0.4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</row>
    <row r="122" spans="1:14" x14ac:dyDescent="0.4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</row>
    <row r="123" spans="1:14" x14ac:dyDescent="0.4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</row>
    <row r="124" spans="1:14" x14ac:dyDescent="0.4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</row>
    <row r="125" spans="1:14" x14ac:dyDescent="0.4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</row>
    <row r="126" spans="1:14" x14ac:dyDescent="0.4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</row>
    <row r="127" spans="1:14" x14ac:dyDescent="0.4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</row>
    <row r="128" spans="1:14" x14ac:dyDescent="0.4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</row>
    <row r="129" spans="1:14" x14ac:dyDescent="0.4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</row>
    <row r="130" spans="1:14" x14ac:dyDescent="0.4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</row>
    <row r="131" spans="1:14" x14ac:dyDescent="0.4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</row>
    <row r="132" spans="1:14" x14ac:dyDescent="0.4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</row>
    <row r="133" spans="1:14" x14ac:dyDescent="0.4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</row>
    <row r="134" spans="1:14" x14ac:dyDescent="0.4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</row>
    <row r="135" spans="1:14" x14ac:dyDescent="0.4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</row>
    <row r="136" spans="1:14" x14ac:dyDescent="0.4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</row>
    <row r="137" spans="1:14" x14ac:dyDescent="0.4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</row>
    <row r="138" spans="1:14" x14ac:dyDescent="0.4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</row>
    <row r="139" spans="1:14" x14ac:dyDescent="0.4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</row>
    <row r="140" spans="1:14" x14ac:dyDescent="0.4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</row>
    <row r="141" spans="1:14" x14ac:dyDescent="0.4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</row>
    <row r="142" spans="1:14" x14ac:dyDescent="0.4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</row>
    <row r="143" spans="1:14" x14ac:dyDescent="0.4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</row>
    <row r="144" spans="1:14" x14ac:dyDescent="0.4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</row>
    <row r="145" spans="1:14" x14ac:dyDescent="0.4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</row>
    <row r="146" spans="1:14" x14ac:dyDescent="0.4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</row>
    <row r="147" spans="1:14" x14ac:dyDescent="0.4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</row>
    <row r="148" spans="1:14" x14ac:dyDescent="0.4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</row>
    <row r="149" spans="1:14" x14ac:dyDescent="0.4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</row>
    <row r="150" spans="1:14" x14ac:dyDescent="0.4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</row>
    <row r="151" spans="1:14" x14ac:dyDescent="0.4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</row>
    <row r="152" spans="1:14" x14ac:dyDescent="0.4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</row>
    <row r="153" spans="1:14" x14ac:dyDescent="0.4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</row>
    <row r="154" spans="1:14" x14ac:dyDescent="0.4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</row>
    <row r="155" spans="1:14" x14ac:dyDescent="0.4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</row>
    <row r="156" spans="1:14" x14ac:dyDescent="0.4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</row>
    <row r="157" spans="1:14" x14ac:dyDescent="0.4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</row>
    <row r="158" spans="1:14" x14ac:dyDescent="0.4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</row>
    <row r="159" spans="1:14" x14ac:dyDescent="0.4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</row>
    <row r="160" spans="1:14" x14ac:dyDescent="0.4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</row>
  </sheetData>
  <dataValidations count="1">
    <dataValidation type="list" allowBlank="1" showInputMessage="1" showErrorMessage="1" sqref="L72:M74 L79:M82" xr:uid="{D3A0F171-1F8D-44AE-BD64-E4124ABBFF64}">
      <formula1>$L:$L</formula1>
    </dataValidation>
  </dataValidations>
  <pageMargins left="0.7" right="0.7" top="0.75" bottom="0.75" header="0.3" footer="0.3"/>
  <pageSetup paperSize="9" orientation="portrait" horizontalDpi="360" verticalDpi="36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07A3A-AA83-4B78-B94D-8946300D2A18}">
  <dimension ref="A1:C11"/>
  <sheetViews>
    <sheetView workbookViewId="0">
      <selection activeCell="A16" sqref="A16"/>
    </sheetView>
  </sheetViews>
  <sheetFormatPr baseColWidth="10" defaultColWidth="11.453125" defaultRowHeight="14.5" x14ac:dyDescent="0.35"/>
  <cols>
    <col min="1" max="1" width="82.453125" bestFit="1" customWidth="1"/>
    <col min="4" max="4" width="17.36328125" customWidth="1"/>
  </cols>
  <sheetData>
    <row r="1" spans="1:3" x14ac:dyDescent="0.35">
      <c r="A1" t="s">
        <v>1</v>
      </c>
    </row>
    <row r="2" spans="1:3" x14ac:dyDescent="0.35">
      <c r="A2" t="s">
        <v>50</v>
      </c>
    </row>
    <row r="3" spans="1:3" x14ac:dyDescent="0.35">
      <c r="A3" t="s">
        <v>97</v>
      </c>
      <c r="B3" t="s">
        <v>98</v>
      </c>
    </row>
    <row r="4" spans="1:3" ht="29" x14ac:dyDescent="0.35">
      <c r="A4" s="1" t="s">
        <v>51</v>
      </c>
    </row>
    <row r="5" spans="1:3" x14ac:dyDescent="0.35">
      <c r="A5" t="s">
        <v>2</v>
      </c>
      <c r="B5" t="s">
        <v>37</v>
      </c>
      <c r="C5" t="s">
        <v>28</v>
      </c>
    </row>
    <row r="6" spans="1:3" x14ac:dyDescent="0.35">
      <c r="A6" t="s">
        <v>52</v>
      </c>
      <c r="B6">
        <v>0</v>
      </c>
      <c r="C6">
        <v>1</v>
      </c>
    </row>
    <row r="7" spans="1:3" x14ac:dyDescent="0.35">
      <c r="A7" t="s">
        <v>53</v>
      </c>
      <c r="B7">
        <v>0</v>
      </c>
      <c r="C7">
        <v>1</v>
      </c>
    </row>
    <row r="8" spans="1:3" x14ac:dyDescent="0.35">
      <c r="A8" t="s">
        <v>54</v>
      </c>
      <c r="B8">
        <v>0</v>
      </c>
      <c r="C8">
        <v>1</v>
      </c>
    </row>
    <row r="9" spans="1:3" x14ac:dyDescent="0.35">
      <c r="A9" t="s">
        <v>99</v>
      </c>
      <c r="B9">
        <v>0</v>
      </c>
      <c r="C9">
        <v>1</v>
      </c>
    </row>
    <row r="10" spans="1:3" x14ac:dyDescent="0.35">
      <c r="A10" t="s">
        <v>56</v>
      </c>
      <c r="B10">
        <v>0</v>
      </c>
      <c r="C10">
        <v>1</v>
      </c>
    </row>
    <row r="11" spans="1:3" x14ac:dyDescent="0.35">
      <c r="A11" t="s">
        <v>100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157ED-25DA-4D8E-8C68-E7B32414E7AB}">
  <sheetPr>
    <tabColor rgb="FF008080"/>
  </sheetPr>
  <dimension ref="A1:E722"/>
  <sheetViews>
    <sheetView zoomScale="90" zoomScaleNormal="90" workbookViewId="0">
      <selection activeCell="C15" sqref="C15"/>
    </sheetView>
  </sheetViews>
  <sheetFormatPr baseColWidth="10" defaultColWidth="11.453125" defaultRowHeight="14.5" x14ac:dyDescent="0.35"/>
  <cols>
    <col min="1" max="1" width="21.90625" style="2" customWidth="1"/>
    <col min="2" max="2" width="22.453125" style="2" customWidth="1"/>
    <col min="3" max="3" width="60.90625" style="2" customWidth="1"/>
    <col min="4" max="4" width="82.08984375" style="2" customWidth="1"/>
    <col min="5" max="16384" width="11.453125" style="2"/>
  </cols>
  <sheetData>
    <row r="1" spans="1:5" x14ac:dyDescent="0.35">
      <c r="A1" s="6" t="s">
        <v>67</v>
      </c>
      <c r="B1" s="6" t="s">
        <v>50</v>
      </c>
      <c r="C1" s="6" t="s">
        <v>68</v>
      </c>
      <c r="D1" s="6" t="s">
        <v>101</v>
      </c>
      <c r="E1" s="6"/>
    </row>
    <row r="2" spans="1:5" x14ac:dyDescent="0.35">
      <c r="A2" s="4"/>
      <c r="B2" s="4"/>
      <c r="C2" s="4"/>
      <c r="D2" s="4"/>
    </row>
    <row r="3" spans="1:5" x14ac:dyDescent="0.35">
      <c r="A3" s="4"/>
      <c r="B3" s="4"/>
      <c r="C3" s="4"/>
      <c r="D3" s="4"/>
    </row>
    <row r="4" spans="1:5" x14ac:dyDescent="0.35">
      <c r="A4" s="4"/>
      <c r="B4" s="4" t="e">
        <f>VLOOKUP(tActivos_conocimiento245[[#This Row],[Codigo Saber]],tSaberes_y_criticidad!B:D,2)</f>
        <v>#N/A</v>
      </c>
      <c r="C4" s="4" t="e">
        <f>VLOOKUP(tActivos_conocimiento245[[#This Row],[Codigo Saber]],tSaberes_y_criticidad!B:D,3)</f>
        <v>#N/A</v>
      </c>
      <c r="D4" s="4"/>
    </row>
    <row r="5" spans="1:5" x14ac:dyDescent="0.35">
      <c r="A5" s="4"/>
      <c r="B5" s="4" t="e">
        <f>VLOOKUP(tActivos_conocimiento245[[#This Row],[Codigo Saber]],tSaberes_y_criticidad!B:D,2)</f>
        <v>#N/A</v>
      </c>
      <c r="C5" s="4" t="e">
        <f>VLOOKUP(tActivos_conocimiento245[[#This Row],[Codigo Saber]],tSaberes_y_criticidad!B:D,3)</f>
        <v>#N/A</v>
      </c>
      <c r="D5" s="4"/>
    </row>
    <row r="6" spans="1:5" x14ac:dyDescent="0.35">
      <c r="A6" s="7"/>
      <c r="B6" s="7" t="e">
        <f>VLOOKUP(tActivos_conocimiento245[[#This Row],[Codigo Saber]],tSaberes_y_criticidad!B:D,2)</f>
        <v>#N/A</v>
      </c>
      <c r="C6" s="2" t="e">
        <f>VLOOKUP(tActivos_conocimiento245[[#This Row],[Codigo Saber]],tSaberes_y_criticidad!B:D,3)</f>
        <v>#N/A</v>
      </c>
    </row>
    <row r="7" spans="1:5" x14ac:dyDescent="0.35">
      <c r="A7" s="7"/>
      <c r="B7" s="7" t="e">
        <f>VLOOKUP(tActivos_conocimiento245[[#This Row],[Codigo Saber]],tSaberes_y_criticidad!B:D,2)</f>
        <v>#N/A</v>
      </c>
      <c r="C7" s="2" t="e">
        <f>VLOOKUP(tActivos_conocimiento245[[#This Row],[Codigo Saber]],tSaberes_y_criticidad!B:D,3)</f>
        <v>#N/A</v>
      </c>
    </row>
    <row r="8" spans="1:5" x14ac:dyDescent="0.35">
      <c r="A8" s="7"/>
      <c r="B8" s="7" t="e">
        <f>VLOOKUP(tActivos_conocimiento245[[#This Row],[Codigo Saber]],tSaberes_y_criticidad!B:D,2)</f>
        <v>#N/A</v>
      </c>
      <c r="C8" s="2" t="e">
        <f>VLOOKUP(tActivos_conocimiento245[[#This Row],[Codigo Saber]],tSaberes_y_criticidad!B:D,3)</f>
        <v>#N/A</v>
      </c>
    </row>
    <row r="9" spans="1:5" x14ac:dyDescent="0.35">
      <c r="A9" s="7"/>
      <c r="B9" s="7" t="e">
        <f>VLOOKUP(tActivos_conocimiento245[[#This Row],[Codigo Saber]],tSaberes_y_criticidad!B:D,2)</f>
        <v>#N/A</v>
      </c>
      <c r="C9" s="2" t="e">
        <f>VLOOKUP(tActivos_conocimiento245[[#This Row],[Codigo Saber]],tSaberes_y_criticidad!B:D,3)</f>
        <v>#N/A</v>
      </c>
    </row>
    <row r="10" spans="1:5" x14ac:dyDescent="0.35">
      <c r="A10" s="7"/>
      <c r="B10" s="7" t="e">
        <f>VLOOKUP(tActivos_conocimiento245[[#This Row],[Codigo Saber]],tSaberes_y_criticidad!B:D,2)</f>
        <v>#N/A</v>
      </c>
      <c r="C10" s="2" t="e">
        <f>VLOOKUP(tActivos_conocimiento245[[#This Row],[Codigo Saber]],tSaberes_y_criticidad!B:D,3)</f>
        <v>#N/A</v>
      </c>
    </row>
    <row r="11" spans="1:5" x14ac:dyDescent="0.35">
      <c r="A11" s="7"/>
      <c r="B11" s="7" t="e">
        <f>VLOOKUP(tActivos_conocimiento245[[#This Row],[Codigo Saber]],tSaberes_y_criticidad!B:D,2)</f>
        <v>#N/A</v>
      </c>
      <c r="C11" s="2" t="e">
        <f>VLOOKUP(tActivos_conocimiento245[[#This Row],[Codigo Saber]],tSaberes_y_criticidad!B:D,3)</f>
        <v>#N/A</v>
      </c>
    </row>
    <row r="12" spans="1:5" x14ac:dyDescent="0.35">
      <c r="A12" s="7"/>
      <c r="B12" s="7" t="e">
        <f>VLOOKUP(tActivos_conocimiento245[[#This Row],[Codigo Saber]],tSaberes_y_criticidad!B:D,2)</f>
        <v>#N/A</v>
      </c>
      <c r="C12" s="2" t="e">
        <f>VLOOKUP(tActivos_conocimiento245[[#This Row],[Codigo Saber]],tSaberes_y_criticidad!B:D,3)</f>
        <v>#N/A</v>
      </c>
    </row>
    <row r="13" spans="1:5" x14ac:dyDescent="0.35">
      <c r="A13" s="7"/>
      <c r="B13" s="7" t="e">
        <f>VLOOKUP(tActivos_conocimiento245[[#This Row],[Codigo Saber]],tSaberes_y_criticidad!B:D,2)</f>
        <v>#N/A</v>
      </c>
      <c r="C13" s="2" t="e">
        <f>VLOOKUP(tActivos_conocimiento245[[#This Row],[Codigo Saber]],tSaberes_y_criticidad!B:D,3)</f>
        <v>#N/A</v>
      </c>
    </row>
    <row r="14" spans="1:5" x14ac:dyDescent="0.35">
      <c r="A14" s="7"/>
      <c r="B14" s="7" t="e">
        <f>VLOOKUP(tActivos_conocimiento245[[#This Row],[Codigo Saber]],tSaberes_y_criticidad!B:D,2)</f>
        <v>#N/A</v>
      </c>
      <c r="C14" s="2" t="e">
        <f>VLOOKUP(tActivos_conocimiento245[[#This Row],[Codigo Saber]],tSaberes_y_criticidad!B:D,3)</f>
        <v>#N/A</v>
      </c>
    </row>
    <row r="15" spans="1:5" x14ac:dyDescent="0.35">
      <c r="A15" s="7"/>
      <c r="B15" s="7" t="e">
        <f>VLOOKUP(tActivos_conocimiento245[[#This Row],[Codigo Saber]],tSaberes_y_criticidad!B:D,2)</f>
        <v>#N/A</v>
      </c>
      <c r="C15" s="2" t="e">
        <f>VLOOKUP(tActivos_conocimiento245[[#This Row],[Codigo Saber]],tSaberes_y_criticidad!B:D,3)</f>
        <v>#N/A</v>
      </c>
    </row>
    <row r="16" spans="1:5" x14ac:dyDescent="0.35">
      <c r="A16" s="7"/>
      <c r="B16" s="7" t="e">
        <f>VLOOKUP(tActivos_conocimiento245[[#This Row],[Codigo Saber]],tSaberes_y_criticidad!B:D,2)</f>
        <v>#N/A</v>
      </c>
      <c r="C16" s="2" t="e">
        <f>VLOOKUP(tActivos_conocimiento245[[#This Row],[Codigo Saber]],tSaberes_y_criticidad!B:D,3)</f>
        <v>#N/A</v>
      </c>
    </row>
    <row r="17" spans="1:3" x14ac:dyDescent="0.35">
      <c r="A17" s="7"/>
      <c r="B17" s="7" t="e">
        <f>VLOOKUP(tActivos_conocimiento245[[#This Row],[Codigo Saber]],tSaberes_y_criticidad!B:D,2)</f>
        <v>#N/A</v>
      </c>
      <c r="C17" s="2" t="e">
        <f>VLOOKUP(tActivos_conocimiento245[[#This Row],[Codigo Saber]],tSaberes_y_criticidad!B:D,3)</f>
        <v>#N/A</v>
      </c>
    </row>
    <row r="18" spans="1:3" x14ac:dyDescent="0.35">
      <c r="A18" s="7"/>
      <c r="B18" s="7" t="e">
        <f>VLOOKUP(tActivos_conocimiento245[[#This Row],[Codigo Saber]],tSaberes_y_criticidad!B:D,2)</f>
        <v>#N/A</v>
      </c>
      <c r="C18" s="2" t="e">
        <f>VLOOKUP(tActivos_conocimiento245[[#This Row],[Codigo Saber]],tSaberes_y_criticidad!B:D,3)</f>
        <v>#N/A</v>
      </c>
    </row>
    <row r="19" spans="1:3" x14ac:dyDescent="0.35">
      <c r="A19" s="7"/>
      <c r="B19" s="7" t="e">
        <f>VLOOKUP(tActivos_conocimiento245[[#This Row],[Codigo Saber]],tSaberes_y_criticidad!B:D,2)</f>
        <v>#N/A</v>
      </c>
      <c r="C19" s="2" t="e">
        <f>VLOOKUP(tActivos_conocimiento245[[#This Row],[Codigo Saber]],tSaberes_y_criticidad!B:D,3)</f>
        <v>#N/A</v>
      </c>
    </row>
    <row r="20" spans="1:3" x14ac:dyDescent="0.35">
      <c r="A20" s="7"/>
      <c r="B20" s="7" t="e">
        <f>VLOOKUP(tActivos_conocimiento245[[#This Row],[Codigo Saber]],tSaberes_y_criticidad!B:D,2)</f>
        <v>#N/A</v>
      </c>
      <c r="C20" s="2" t="e">
        <f>VLOOKUP(tActivos_conocimiento245[[#This Row],[Codigo Saber]],tSaberes_y_criticidad!B:D,3)</f>
        <v>#N/A</v>
      </c>
    </row>
    <row r="21" spans="1:3" x14ac:dyDescent="0.35">
      <c r="A21" s="7"/>
      <c r="B21" s="7" t="e">
        <f>VLOOKUP(tActivos_conocimiento245[[#This Row],[Codigo Saber]],tSaberes_y_criticidad!B:D,2)</f>
        <v>#N/A</v>
      </c>
      <c r="C21" s="2" t="e">
        <f>VLOOKUP(tActivos_conocimiento245[[#This Row],[Codigo Saber]],tSaberes_y_criticidad!B:D,3)</f>
        <v>#N/A</v>
      </c>
    </row>
    <row r="22" spans="1:3" x14ac:dyDescent="0.35">
      <c r="A22" s="7"/>
      <c r="B22" s="7" t="e">
        <f>VLOOKUP(tActivos_conocimiento245[[#This Row],[Codigo Saber]],tSaberes_y_criticidad!B:D,2)</f>
        <v>#N/A</v>
      </c>
      <c r="C22" s="2" t="e">
        <f>VLOOKUP(tActivos_conocimiento245[[#This Row],[Codigo Saber]],tSaberes_y_criticidad!B:D,3)</f>
        <v>#N/A</v>
      </c>
    </row>
    <row r="23" spans="1:3" x14ac:dyDescent="0.35">
      <c r="A23" s="7"/>
      <c r="B23" s="7" t="e">
        <f>VLOOKUP(tActivos_conocimiento245[[#This Row],[Codigo Saber]],tSaberes_y_criticidad!B:D,2)</f>
        <v>#N/A</v>
      </c>
      <c r="C23" s="2" t="e">
        <f>VLOOKUP(tActivos_conocimiento245[[#This Row],[Codigo Saber]],tSaberes_y_criticidad!B:D,3)</f>
        <v>#N/A</v>
      </c>
    </row>
    <row r="24" spans="1:3" x14ac:dyDescent="0.35">
      <c r="A24" s="7"/>
      <c r="B24" s="7" t="e">
        <f>VLOOKUP(tActivos_conocimiento245[[#This Row],[Codigo Saber]],tSaberes_y_criticidad!B:D,2)</f>
        <v>#N/A</v>
      </c>
      <c r="C24" s="2" t="e">
        <f>VLOOKUP(tActivos_conocimiento245[[#This Row],[Codigo Saber]],tSaberes_y_criticidad!B:D,3)</f>
        <v>#N/A</v>
      </c>
    </row>
    <row r="25" spans="1:3" x14ac:dyDescent="0.35">
      <c r="A25" s="7"/>
      <c r="B25" s="7" t="e">
        <f>VLOOKUP(tActivos_conocimiento245[[#This Row],[Codigo Saber]],tSaberes_y_criticidad!B:D,2)</f>
        <v>#N/A</v>
      </c>
      <c r="C25" s="2" t="e">
        <f>VLOOKUP(tActivos_conocimiento245[[#This Row],[Codigo Saber]],tSaberes_y_criticidad!B:D,3)</f>
        <v>#N/A</v>
      </c>
    </row>
    <row r="26" spans="1:3" x14ac:dyDescent="0.35">
      <c r="A26" s="7"/>
      <c r="B26" s="7" t="e">
        <f>VLOOKUP(tActivos_conocimiento245[[#This Row],[Codigo Saber]],tSaberes_y_criticidad!B:D,2)</f>
        <v>#N/A</v>
      </c>
      <c r="C26" s="2" t="e">
        <f>VLOOKUP(tActivos_conocimiento245[[#This Row],[Codigo Saber]],tSaberes_y_criticidad!B:D,3)</f>
        <v>#N/A</v>
      </c>
    </row>
    <row r="27" spans="1:3" x14ac:dyDescent="0.35">
      <c r="A27" s="7"/>
      <c r="B27" s="7" t="e">
        <f>VLOOKUP(tActivos_conocimiento245[[#This Row],[Codigo Saber]],tSaberes_y_criticidad!B:D,2)</f>
        <v>#N/A</v>
      </c>
      <c r="C27" s="2" t="e">
        <f>VLOOKUP(tActivos_conocimiento245[[#This Row],[Codigo Saber]],tSaberes_y_criticidad!B:D,3)</f>
        <v>#N/A</v>
      </c>
    </row>
    <row r="28" spans="1:3" x14ac:dyDescent="0.35">
      <c r="A28" s="7"/>
      <c r="B28" s="7" t="e">
        <f>VLOOKUP(tActivos_conocimiento245[[#This Row],[Codigo Saber]],tSaberes_y_criticidad!B:D,2)</f>
        <v>#N/A</v>
      </c>
      <c r="C28" s="2" t="e">
        <f>VLOOKUP(tActivos_conocimiento245[[#This Row],[Codigo Saber]],tSaberes_y_criticidad!B:D,3)</f>
        <v>#N/A</v>
      </c>
    </row>
    <row r="29" spans="1:3" x14ac:dyDescent="0.35">
      <c r="A29" s="7"/>
      <c r="B29" s="7" t="e">
        <f>VLOOKUP(tActivos_conocimiento245[[#This Row],[Codigo Saber]],tSaberes_y_criticidad!B:D,2)</f>
        <v>#N/A</v>
      </c>
      <c r="C29" s="2" t="e">
        <f>VLOOKUP(tActivos_conocimiento245[[#This Row],[Codigo Saber]],tSaberes_y_criticidad!B:D,3)</f>
        <v>#N/A</v>
      </c>
    </row>
    <row r="30" spans="1:3" x14ac:dyDescent="0.35">
      <c r="A30" s="7"/>
      <c r="B30" s="7" t="e">
        <f>VLOOKUP(tActivos_conocimiento245[[#This Row],[Codigo Saber]],tSaberes_y_criticidad!B:D,2)</f>
        <v>#N/A</v>
      </c>
      <c r="C30" s="2" t="e">
        <f>VLOOKUP(tActivos_conocimiento245[[#This Row],[Codigo Saber]],tSaberes_y_criticidad!B:D,3)</f>
        <v>#N/A</v>
      </c>
    </row>
    <row r="31" spans="1:3" x14ac:dyDescent="0.35">
      <c r="A31" s="7"/>
      <c r="B31" s="7" t="e">
        <f>VLOOKUP(tActivos_conocimiento245[[#This Row],[Codigo Saber]],tSaberes_y_criticidad!B:D,2)</f>
        <v>#N/A</v>
      </c>
      <c r="C31" s="2" t="e">
        <f>VLOOKUP(tActivos_conocimiento245[[#This Row],[Codigo Saber]],tSaberes_y_criticidad!B:D,3)</f>
        <v>#N/A</v>
      </c>
    </row>
    <row r="32" spans="1:3" x14ac:dyDescent="0.35">
      <c r="A32" s="7"/>
      <c r="B32" s="7" t="e">
        <f>VLOOKUP(tActivos_conocimiento245[[#This Row],[Codigo Saber]],tSaberes_y_criticidad!B:D,2)</f>
        <v>#N/A</v>
      </c>
      <c r="C32" s="2" t="e">
        <f>VLOOKUP(tActivos_conocimiento245[[#This Row],[Codigo Saber]],tSaberes_y_criticidad!B:D,3)</f>
        <v>#N/A</v>
      </c>
    </row>
    <row r="33" spans="1:3" x14ac:dyDescent="0.35">
      <c r="A33" s="7"/>
      <c r="B33" s="7" t="e">
        <f>VLOOKUP(tActivos_conocimiento245[[#This Row],[Codigo Saber]],tSaberes_y_criticidad!B:D,2)</f>
        <v>#N/A</v>
      </c>
      <c r="C33" s="2" t="e">
        <f>VLOOKUP(tActivos_conocimiento245[[#This Row],[Codigo Saber]],tSaberes_y_criticidad!B:D,3)</f>
        <v>#N/A</v>
      </c>
    </row>
    <row r="34" spans="1:3" x14ac:dyDescent="0.35">
      <c r="A34" s="7"/>
      <c r="B34" s="7" t="e">
        <f>VLOOKUP(tActivos_conocimiento245[[#This Row],[Codigo Saber]],tSaberes_y_criticidad!B:D,2)</f>
        <v>#N/A</v>
      </c>
      <c r="C34" s="2" t="e">
        <f>VLOOKUP(tActivos_conocimiento245[[#This Row],[Codigo Saber]],tSaberes_y_criticidad!B:D,3)</f>
        <v>#N/A</v>
      </c>
    </row>
    <row r="35" spans="1:3" x14ac:dyDescent="0.35">
      <c r="A35" s="7"/>
      <c r="B35" s="7" t="e">
        <f>VLOOKUP(tActivos_conocimiento245[[#This Row],[Codigo Saber]],tSaberes_y_criticidad!B:D,2)</f>
        <v>#N/A</v>
      </c>
      <c r="C35" s="2" t="e">
        <f>VLOOKUP(tActivos_conocimiento245[[#This Row],[Codigo Saber]],tSaberes_y_criticidad!B:D,3)</f>
        <v>#N/A</v>
      </c>
    </row>
    <row r="36" spans="1:3" x14ac:dyDescent="0.35">
      <c r="A36" s="7"/>
      <c r="B36" s="7" t="e">
        <f>VLOOKUP(tActivos_conocimiento245[[#This Row],[Codigo Saber]],tSaberes_y_criticidad!B:D,2)</f>
        <v>#N/A</v>
      </c>
      <c r="C36" s="2" t="e">
        <f>VLOOKUP(tActivos_conocimiento245[[#This Row],[Codigo Saber]],tSaberes_y_criticidad!B:D,3)</f>
        <v>#N/A</v>
      </c>
    </row>
    <row r="37" spans="1:3" x14ac:dyDescent="0.35">
      <c r="A37" s="7"/>
      <c r="B37" s="7" t="e">
        <f>VLOOKUP(tActivos_conocimiento245[[#This Row],[Codigo Saber]],tSaberes_y_criticidad!B:D,2)</f>
        <v>#N/A</v>
      </c>
      <c r="C37" s="2" t="e">
        <f>VLOOKUP(tActivos_conocimiento245[[#This Row],[Codigo Saber]],tSaberes_y_criticidad!B:D,3)</f>
        <v>#N/A</v>
      </c>
    </row>
    <row r="38" spans="1:3" x14ac:dyDescent="0.35">
      <c r="A38" s="7"/>
      <c r="B38" s="7" t="e">
        <f>VLOOKUP(tActivos_conocimiento245[[#This Row],[Codigo Saber]],tSaberes_y_criticidad!B:D,2)</f>
        <v>#N/A</v>
      </c>
      <c r="C38" s="2" t="e">
        <f>VLOOKUP(tActivos_conocimiento245[[#This Row],[Codigo Saber]],tSaberes_y_criticidad!B:D,3)</f>
        <v>#N/A</v>
      </c>
    </row>
    <row r="39" spans="1:3" x14ac:dyDescent="0.35">
      <c r="A39" s="7"/>
      <c r="B39" s="7" t="e">
        <f>VLOOKUP(tActivos_conocimiento245[[#This Row],[Codigo Saber]],tSaberes_y_criticidad!B:D,2)</f>
        <v>#N/A</v>
      </c>
      <c r="C39" s="2" t="e">
        <f>VLOOKUP(tActivos_conocimiento245[[#This Row],[Codigo Saber]],tSaberes_y_criticidad!B:D,3)</f>
        <v>#N/A</v>
      </c>
    </row>
    <row r="40" spans="1:3" x14ac:dyDescent="0.35">
      <c r="A40" s="7"/>
      <c r="B40" s="7" t="e">
        <f>VLOOKUP(tActivos_conocimiento245[[#This Row],[Codigo Saber]],tSaberes_y_criticidad!B:D,2)</f>
        <v>#N/A</v>
      </c>
      <c r="C40" s="2" t="e">
        <f>VLOOKUP(tActivos_conocimiento245[[#This Row],[Codigo Saber]],tSaberes_y_criticidad!B:D,3)</f>
        <v>#N/A</v>
      </c>
    </row>
    <row r="41" spans="1:3" x14ac:dyDescent="0.35">
      <c r="A41" s="7"/>
      <c r="B41" s="7" t="e">
        <f>VLOOKUP(tActivos_conocimiento245[[#This Row],[Codigo Saber]],tSaberes_y_criticidad!B:D,2)</f>
        <v>#N/A</v>
      </c>
      <c r="C41" s="2" t="e">
        <f>VLOOKUP(tActivos_conocimiento245[[#This Row],[Codigo Saber]],tSaberes_y_criticidad!B:D,3)</f>
        <v>#N/A</v>
      </c>
    </row>
    <row r="42" spans="1:3" x14ac:dyDescent="0.35">
      <c r="A42" s="7"/>
      <c r="B42" s="7" t="e">
        <f>VLOOKUP(tActivos_conocimiento245[[#This Row],[Codigo Saber]],tSaberes_y_criticidad!B:D,2)</f>
        <v>#N/A</v>
      </c>
      <c r="C42" s="2" t="e">
        <f>VLOOKUP(tActivos_conocimiento245[[#This Row],[Codigo Saber]],tSaberes_y_criticidad!B:D,3)</f>
        <v>#N/A</v>
      </c>
    </row>
    <row r="43" spans="1:3" x14ac:dyDescent="0.35">
      <c r="A43" s="7"/>
      <c r="B43" s="7" t="e">
        <f>VLOOKUP(tActivos_conocimiento245[[#This Row],[Codigo Saber]],tSaberes_y_criticidad!B:D,2)</f>
        <v>#N/A</v>
      </c>
      <c r="C43" s="2" t="e">
        <f>VLOOKUP(tActivos_conocimiento245[[#This Row],[Codigo Saber]],tSaberes_y_criticidad!B:D,3)</f>
        <v>#N/A</v>
      </c>
    </row>
    <row r="44" spans="1:3" x14ac:dyDescent="0.35">
      <c r="A44" s="7"/>
      <c r="B44" s="7" t="e">
        <f>VLOOKUP(tActivos_conocimiento245[[#This Row],[Codigo Saber]],tSaberes_y_criticidad!B:D,2)</f>
        <v>#N/A</v>
      </c>
      <c r="C44" s="2" t="e">
        <f>VLOOKUP(tActivos_conocimiento245[[#This Row],[Codigo Saber]],tSaberes_y_criticidad!B:D,3)</f>
        <v>#N/A</v>
      </c>
    </row>
    <row r="45" spans="1:3" x14ac:dyDescent="0.35">
      <c r="A45" s="7"/>
      <c r="B45" s="7" t="e">
        <f>VLOOKUP(tActivos_conocimiento245[[#This Row],[Codigo Saber]],tSaberes_y_criticidad!B:D,2)</f>
        <v>#N/A</v>
      </c>
      <c r="C45" s="2" t="e">
        <f>VLOOKUP(tActivos_conocimiento245[[#This Row],[Codigo Saber]],tSaberes_y_criticidad!B:D,3)</f>
        <v>#N/A</v>
      </c>
    </row>
    <row r="46" spans="1:3" x14ac:dyDescent="0.35">
      <c r="A46" s="7"/>
      <c r="B46" s="7" t="e">
        <f>VLOOKUP(tActivos_conocimiento245[[#This Row],[Codigo Saber]],tSaberes_y_criticidad!B:D,2)</f>
        <v>#N/A</v>
      </c>
      <c r="C46" s="2" t="e">
        <f>VLOOKUP(tActivos_conocimiento245[[#This Row],[Codigo Saber]],tSaberes_y_criticidad!B:D,3)</f>
        <v>#N/A</v>
      </c>
    </row>
    <row r="47" spans="1:3" x14ac:dyDescent="0.35">
      <c r="A47" s="7"/>
      <c r="B47" s="7" t="e">
        <f>VLOOKUP(tActivos_conocimiento245[[#This Row],[Codigo Saber]],tSaberes_y_criticidad!B:D,2)</f>
        <v>#N/A</v>
      </c>
      <c r="C47" s="2" t="e">
        <f>VLOOKUP(tActivos_conocimiento245[[#This Row],[Codigo Saber]],tSaberes_y_criticidad!B:D,3)</f>
        <v>#N/A</v>
      </c>
    </row>
    <row r="48" spans="1:3" x14ac:dyDescent="0.35">
      <c r="A48" s="7"/>
      <c r="B48" s="7" t="e">
        <f>VLOOKUP(tActivos_conocimiento245[[#This Row],[Codigo Saber]],tSaberes_y_criticidad!B:D,2)</f>
        <v>#N/A</v>
      </c>
      <c r="C48" s="2" t="e">
        <f>VLOOKUP(tActivos_conocimiento245[[#This Row],[Codigo Saber]],tSaberes_y_criticidad!B:D,3)</f>
        <v>#N/A</v>
      </c>
    </row>
    <row r="49" spans="1:3" x14ac:dyDescent="0.35">
      <c r="A49" s="7"/>
      <c r="B49" s="7" t="e">
        <f>VLOOKUP(tActivos_conocimiento245[[#This Row],[Codigo Saber]],tSaberes_y_criticidad!B:D,2)</f>
        <v>#N/A</v>
      </c>
      <c r="C49" s="2" t="e">
        <f>VLOOKUP(tActivos_conocimiento245[[#This Row],[Codigo Saber]],tSaberes_y_criticidad!B:D,3)</f>
        <v>#N/A</v>
      </c>
    </row>
    <row r="50" spans="1:3" x14ac:dyDescent="0.35">
      <c r="A50" s="7"/>
      <c r="B50" s="7" t="e">
        <f>VLOOKUP(tActivos_conocimiento245[[#This Row],[Codigo Saber]],tSaberes_y_criticidad!B:D,2)</f>
        <v>#N/A</v>
      </c>
      <c r="C50" s="2" t="e">
        <f>VLOOKUP(tActivos_conocimiento245[[#This Row],[Codigo Saber]],tSaberes_y_criticidad!B:D,3)</f>
        <v>#N/A</v>
      </c>
    </row>
    <row r="51" spans="1:3" x14ac:dyDescent="0.35">
      <c r="A51" s="7"/>
      <c r="B51" s="7" t="e">
        <f>VLOOKUP(tActivos_conocimiento245[[#This Row],[Codigo Saber]],tSaberes_y_criticidad!B:D,2)</f>
        <v>#N/A</v>
      </c>
      <c r="C51" s="2" t="e">
        <f>VLOOKUP(tActivos_conocimiento245[[#This Row],[Codigo Saber]],tSaberes_y_criticidad!B:D,3)</f>
        <v>#N/A</v>
      </c>
    </row>
    <row r="52" spans="1:3" x14ac:dyDescent="0.35">
      <c r="A52" s="7"/>
      <c r="B52" s="7" t="e">
        <f>VLOOKUP(tActivos_conocimiento245[[#This Row],[Codigo Saber]],tSaberes_y_criticidad!B:D,2)</f>
        <v>#N/A</v>
      </c>
      <c r="C52" s="2" t="e">
        <f>VLOOKUP(tActivos_conocimiento245[[#This Row],[Codigo Saber]],tSaberes_y_criticidad!B:D,3)</f>
        <v>#N/A</v>
      </c>
    </row>
    <row r="53" spans="1:3" x14ac:dyDescent="0.35">
      <c r="A53" s="7"/>
      <c r="B53" s="7" t="e">
        <f>VLOOKUP(tActivos_conocimiento245[[#This Row],[Codigo Saber]],tSaberes_y_criticidad!B:D,2)</f>
        <v>#N/A</v>
      </c>
      <c r="C53" s="2" t="e">
        <f>VLOOKUP(tActivos_conocimiento245[[#This Row],[Codigo Saber]],tSaberes_y_criticidad!B:D,3)</f>
        <v>#N/A</v>
      </c>
    </row>
    <row r="54" spans="1:3" x14ac:dyDescent="0.35">
      <c r="A54" s="7"/>
      <c r="B54" s="7" t="e">
        <f>VLOOKUP(tActivos_conocimiento245[[#This Row],[Codigo Saber]],tSaberes_y_criticidad!B:D,2)</f>
        <v>#N/A</v>
      </c>
      <c r="C54" s="2" t="e">
        <f>VLOOKUP(tActivos_conocimiento245[[#This Row],[Codigo Saber]],tSaberes_y_criticidad!B:D,3)</f>
        <v>#N/A</v>
      </c>
    </row>
    <row r="55" spans="1:3" x14ac:dyDescent="0.35">
      <c r="A55" s="7"/>
      <c r="B55" s="7" t="e">
        <f>VLOOKUP(tActivos_conocimiento245[[#This Row],[Codigo Saber]],tSaberes_y_criticidad!B:D,2)</f>
        <v>#N/A</v>
      </c>
      <c r="C55" s="2" t="e">
        <f>VLOOKUP(tActivos_conocimiento245[[#This Row],[Codigo Saber]],tSaberes_y_criticidad!B:D,3)</f>
        <v>#N/A</v>
      </c>
    </row>
    <row r="56" spans="1:3" x14ac:dyDescent="0.35">
      <c r="A56" s="7"/>
      <c r="B56" s="7" t="e">
        <f>VLOOKUP(tActivos_conocimiento245[[#This Row],[Codigo Saber]],tSaberes_y_criticidad!B:D,2)</f>
        <v>#N/A</v>
      </c>
      <c r="C56" s="2" t="e">
        <f>VLOOKUP(tActivos_conocimiento245[[#This Row],[Codigo Saber]],tSaberes_y_criticidad!B:D,3)</f>
        <v>#N/A</v>
      </c>
    </row>
    <row r="57" spans="1:3" x14ac:dyDescent="0.35">
      <c r="A57" s="7"/>
      <c r="B57" s="7" t="e">
        <f>VLOOKUP(tActivos_conocimiento245[[#This Row],[Codigo Saber]],tSaberes_y_criticidad!B:D,2)</f>
        <v>#N/A</v>
      </c>
      <c r="C57" s="2" t="e">
        <f>VLOOKUP(tActivos_conocimiento245[[#This Row],[Codigo Saber]],tSaberes_y_criticidad!B:D,3)</f>
        <v>#N/A</v>
      </c>
    </row>
    <row r="58" spans="1:3" x14ac:dyDescent="0.35">
      <c r="A58" s="7"/>
      <c r="B58" s="7" t="e">
        <f>VLOOKUP(tActivos_conocimiento245[[#This Row],[Codigo Saber]],tSaberes_y_criticidad!B:D,2)</f>
        <v>#N/A</v>
      </c>
      <c r="C58" s="2" t="e">
        <f>VLOOKUP(tActivos_conocimiento245[[#This Row],[Codigo Saber]],tSaberes_y_criticidad!B:D,3)</f>
        <v>#N/A</v>
      </c>
    </row>
    <row r="59" spans="1:3" x14ac:dyDescent="0.35">
      <c r="A59" s="7"/>
      <c r="B59" s="7" t="e">
        <f>VLOOKUP(tActivos_conocimiento245[[#This Row],[Codigo Saber]],tSaberes_y_criticidad!B:D,2)</f>
        <v>#N/A</v>
      </c>
      <c r="C59" s="2" t="e">
        <f>VLOOKUP(tActivos_conocimiento245[[#This Row],[Codigo Saber]],tSaberes_y_criticidad!B:D,3)</f>
        <v>#N/A</v>
      </c>
    </row>
    <row r="60" spans="1:3" x14ac:dyDescent="0.35">
      <c r="A60" s="7"/>
      <c r="B60" s="7" t="e">
        <f>VLOOKUP(tActivos_conocimiento245[[#This Row],[Codigo Saber]],tSaberes_y_criticidad!B:D,2)</f>
        <v>#N/A</v>
      </c>
      <c r="C60" s="2" t="e">
        <f>VLOOKUP(tActivos_conocimiento245[[#This Row],[Codigo Saber]],tSaberes_y_criticidad!B:D,3)</f>
        <v>#N/A</v>
      </c>
    </row>
    <row r="61" spans="1:3" x14ac:dyDescent="0.35">
      <c r="A61" s="7"/>
      <c r="B61" s="7" t="e">
        <f>VLOOKUP(tActivos_conocimiento245[[#This Row],[Codigo Saber]],tSaberes_y_criticidad!B:D,2)</f>
        <v>#N/A</v>
      </c>
      <c r="C61" s="2" t="e">
        <f>VLOOKUP(tActivos_conocimiento245[[#This Row],[Codigo Saber]],tSaberes_y_criticidad!B:D,3)</f>
        <v>#N/A</v>
      </c>
    </row>
    <row r="62" spans="1:3" x14ac:dyDescent="0.35">
      <c r="A62" s="7"/>
      <c r="B62" s="7" t="e">
        <f>VLOOKUP(tActivos_conocimiento245[[#This Row],[Codigo Saber]],tSaberes_y_criticidad!B:D,2)</f>
        <v>#N/A</v>
      </c>
      <c r="C62" s="2" t="e">
        <f>VLOOKUP(tActivos_conocimiento245[[#This Row],[Codigo Saber]],tSaberes_y_criticidad!B:D,3)</f>
        <v>#N/A</v>
      </c>
    </row>
    <row r="63" spans="1:3" x14ac:dyDescent="0.35">
      <c r="A63" s="7"/>
      <c r="B63" s="7" t="e">
        <f>VLOOKUP(tActivos_conocimiento245[[#This Row],[Codigo Saber]],tSaberes_y_criticidad!B:D,2)</f>
        <v>#N/A</v>
      </c>
      <c r="C63" s="2" t="e">
        <f>VLOOKUP(tActivos_conocimiento245[[#This Row],[Codigo Saber]],tSaberes_y_criticidad!B:D,3)</f>
        <v>#N/A</v>
      </c>
    </row>
    <row r="64" spans="1:3" x14ac:dyDescent="0.35">
      <c r="A64" s="7"/>
      <c r="B64" s="7" t="e">
        <f>VLOOKUP(tActivos_conocimiento245[[#This Row],[Codigo Saber]],tSaberes_y_criticidad!B:D,2)</f>
        <v>#N/A</v>
      </c>
      <c r="C64" s="2" t="e">
        <f>VLOOKUP(tActivos_conocimiento245[[#This Row],[Codigo Saber]],tSaberes_y_criticidad!B:D,3)</f>
        <v>#N/A</v>
      </c>
    </row>
    <row r="65" spans="1:3" x14ac:dyDescent="0.35">
      <c r="A65" s="7"/>
      <c r="B65" s="7" t="e">
        <f>VLOOKUP(tActivos_conocimiento245[[#This Row],[Codigo Saber]],tSaberes_y_criticidad!B:D,2)</f>
        <v>#N/A</v>
      </c>
      <c r="C65" s="2" t="e">
        <f>VLOOKUP(tActivos_conocimiento245[[#This Row],[Codigo Saber]],tSaberes_y_criticidad!B:D,3)</f>
        <v>#N/A</v>
      </c>
    </row>
    <row r="66" spans="1:3" x14ac:dyDescent="0.35">
      <c r="A66" s="7"/>
      <c r="B66" s="7" t="e">
        <f>VLOOKUP(tActivos_conocimiento245[[#This Row],[Codigo Saber]],tSaberes_y_criticidad!B:D,2)</f>
        <v>#N/A</v>
      </c>
      <c r="C66" s="2" t="e">
        <f>VLOOKUP(tActivos_conocimiento245[[#This Row],[Codigo Saber]],tSaberes_y_criticidad!B:D,3)</f>
        <v>#N/A</v>
      </c>
    </row>
    <row r="67" spans="1:3" x14ac:dyDescent="0.35">
      <c r="A67" s="7"/>
      <c r="B67" s="7" t="e">
        <f>VLOOKUP(tActivos_conocimiento245[[#This Row],[Codigo Saber]],tSaberes_y_criticidad!B:D,2)</f>
        <v>#N/A</v>
      </c>
      <c r="C67" s="2" t="e">
        <f>VLOOKUP(tActivos_conocimiento245[[#This Row],[Codigo Saber]],tSaberes_y_criticidad!B:D,3)</f>
        <v>#N/A</v>
      </c>
    </row>
    <row r="68" spans="1:3" x14ac:dyDescent="0.35">
      <c r="A68" s="7"/>
      <c r="B68" s="7" t="e">
        <f>VLOOKUP(tActivos_conocimiento245[[#This Row],[Codigo Saber]],tSaberes_y_criticidad!B:D,2)</f>
        <v>#N/A</v>
      </c>
      <c r="C68" s="2" t="e">
        <f>VLOOKUP(tActivos_conocimiento245[[#This Row],[Codigo Saber]],tSaberes_y_criticidad!B:D,3)</f>
        <v>#N/A</v>
      </c>
    </row>
    <row r="69" spans="1:3" x14ac:dyDescent="0.35">
      <c r="A69" s="7"/>
      <c r="B69" s="7" t="e">
        <f>VLOOKUP(tActivos_conocimiento245[[#This Row],[Codigo Saber]],tSaberes_y_criticidad!B:D,2)</f>
        <v>#N/A</v>
      </c>
      <c r="C69" s="2" t="e">
        <f>VLOOKUP(tActivos_conocimiento245[[#This Row],[Codigo Saber]],tSaberes_y_criticidad!B:D,3)</f>
        <v>#N/A</v>
      </c>
    </row>
    <row r="70" spans="1:3" x14ac:dyDescent="0.35">
      <c r="A70" s="7"/>
      <c r="B70" s="7" t="e">
        <f>VLOOKUP(tActivos_conocimiento245[[#This Row],[Codigo Saber]],tSaberes_y_criticidad!B:D,2)</f>
        <v>#N/A</v>
      </c>
      <c r="C70" s="2" t="e">
        <f>VLOOKUP(tActivos_conocimiento245[[#This Row],[Codigo Saber]],tSaberes_y_criticidad!B:D,3)</f>
        <v>#N/A</v>
      </c>
    </row>
    <row r="71" spans="1:3" x14ac:dyDescent="0.35">
      <c r="A71" s="7"/>
      <c r="B71" s="7" t="e">
        <f>VLOOKUP(tActivos_conocimiento245[[#This Row],[Codigo Saber]],tSaberes_y_criticidad!B:D,2)</f>
        <v>#N/A</v>
      </c>
      <c r="C71" s="2" t="e">
        <f>VLOOKUP(tActivos_conocimiento245[[#This Row],[Codigo Saber]],tSaberes_y_criticidad!B:D,3)</f>
        <v>#N/A</v>
      </c>
    </row>
    <row r="72" spans="1:3" x14ac:dyDescent="0.35">
      <c r="A72" s="7"/>
      <c r="B72" s="7" t="e">
        <f>VLOOKUP(tActivos_conocimiento245[[#This Row],[Codigo Saber]],tSaberes_y_criticidad!B:D,2)</f>
        <v>#N/A</v>
      </c>
      <c r="C72" s="2" t="e">
        <f>VLOOKUP(tActivos_conocimiento245[[#This Row],[Codigo Saber]],tSaberes_y_criticidad!B:D,3)</f>
        <v>#N/A</v>
      </c>
    </row>
    <row r="73" spans="1:3" x14ac:dyDescent="0.35">
      <c r="A73" s="7"/>
      <c r="B73" s="7" t="e">
        <f>VLOOKUP(tActivos_conocimiento245[[#This Row],[Codigo Saber]],tSaberes_y_criticidad!B:D,2)</f>
        <v>#N/A</v>
      </c>
      <c r="C73" s="2" t="e">
        <f>VLOOKUP(tActivos_conocimiento245[[#This Row],[Codigo Saber]],tSaberes_y_criticidad!B:D,3)</f>
        <v>#N/A</v>
      </c>
    </row>
    <row r="74" spans="1:3" x14ac:dyDescent="0.35">
      <c r="A74" s="7"/>
      <c r="B74" s="7" t="e">
        <f>VLOOKUP(tActivos_conocimiento245[[#This Row],[Codigo Saber]],tSaberes_y_criticidad!B:D,2)</f>
        <v>#N/A</v>
      </c>
      <c r="C74" s="2" t="e">
        <f>VLOOKUP(tActivos_conocimiento245[[#This Row],[Codigo Saber]],tSaberes_y_criticidad!B:D,3)</f>
        <v>#N/A</v>
      </c>
    </row>
    <row r="75" spans="1:3" x14ac:dyDescent="0.35">
      <c r="A75" s="7"/>
      <c r="B75" s="7" t="e">
        <f>VLOOKUP(tActivos_conocimiento245[[#This Row],[Codigo Saber]],tSaberes_y_criticidad!B:D,2)</f>
        <v>#N/A</v>
      </c>
      <c r="C75" s="2" t="e">
        <f>VLOOKUP(tActivos_conocimiento245[[#This Row],[Codigo Saber]],tSaberes_y_criticidad!B:D,3)</f>
        <v>#N/A</v>
      </c>
    </row>
    <row r="76" spans="1:3" x14ac:dyDescent="0.35">
      <c r="A76" s="7"/>
      <c r="B76" s="7" t="e">
        <f>VLOOKUP(tActivos_conocimiento245[[#This Row],[Codigo Saber]],tSaberes_y_criticidad!B:D,2)</f>
        <v>#N/A</v>
      </c>
      <c r="C76" s="2" t="e">
        <f>VLOOKUP(tActivos_conocimiento245[[#This Row],[Codigo Saber]],tSaberes_y_criticidad!B:D,3)</f>
        <v>#N/A</v>
      </c>
    </row>
    <row r="77" spans="1:3" x14ac:dyDescent="0.35">
      <c r="A77" s="7"/>
      <c r="B77" s="7" t="e">
        <f>VLOOKUP(tActivos_conocimiento245[[#This Row],[Codigo Saber]],tSaberes_y_criticidad!B:D,2)</f>
        <v>#N/A</v>
      </c>
      <c r="C77" s="2" t="e">
        <f>VLOOKUP(tActivos_conocimiento245[[#This Row],[Codigo Saber]],tSaberes_y_criticidad!B:D,3)</f>
        <v>#N/A</v>
      </c>
    </row>
    <row r="78" spans="1:3" x14ac:dyDescent="0.35">
      <c r="A78" s="7"/>
      <c r="B78" s="7" t="e">
        <f>VLOOKUP(tActivos_conocimiento245[[#This Row],[Codigo Saber]],tSaberes_y_criticidad!B:D,2)</f>
        <v>#N/A</v>
      </c>
      <c r="C78" s="2" t="e">
        <f>VLOOKUP(tActivos_conocimiento245[[#This Row],[Codigo Saber]],tSaberes_y_criticidad!B:D,3)</f>
        <v>#N/A</v>
      </c>
    </row>
    <row r="79" spans="1:3" x14ac:dyDescent="0.35">
      <c r="A79" s="7"/>
      <c r="B79" s="7" t="e">
        <f>VLOOKUP(tActivos_conocimiento245[[#This Row],[Codigo Saber]],tSaberes_y_criticidad!B:D,2)</f>
        <v>#N/A</v>
      </c>
      <c r="C79" s="2" t="e">
        <f>VLOOKUP(tActivos_conocimiento245[[#This Row],[Codigo Saber]],tSaberes_y_criticidad!B:D,3)</f>
        <v>#N/A</v>
      </c>
    </row>
    <row r="80" spans="1:3" x14ac:dyDescent="0.35">
      <c r="A80" s="7"/>
      <c r="B80" s="7" t="e">
        <f>VLOOKUP(tActivos_conocimiento245[[#This Row],[Codigo Saber]],tSaberes_y_criticidad!B:D,2)</f>
        <v>#N/A</v>
      </c>
      <c r="C80" s="2" t="e">
        <f>VLOOKUP(tActivos_conocimiento245[[#This Row],[Codigo Saber]],tSaberes_y_criticidad!B:D,3)</f>
        <v>#N/A</v>
      </c>
    </row>
    <row r="81" spans="1:3" x14ac:dyDescent="0.35">
      <c r="A81" s="7"/>
      <c r="B81" s="7" t="e">
        <f>VLOOKUP(tActivos_conocimiento245[[#This Row],[Codigo Saber]],tSaberes_y_criticidad!B:D,2)</f>
        <v>#N/A</v>
      </c>
      <c r="C81" s="2" t="e">
        <f>VLOOKUP(tActivos_conocimiento245[[#This Row],[Codigo Saber]],tSaberes_y_criticidad!B:D,3)</f>
        <v>#N/A</v>
      </c>
    </row>
    <row r="82" spans="1:3" x14ac:dyDescent="0.35">
      <c r="A82" s="7"/>
      <c r="B82" s="7" t="e">
        <f>VLOOKUP(tActivos_conocimiento245[[#This Row],[Codigo Saber]],tSaberes_y_criticidad!B:D,2)</f>
        <v>#N/A</v>
      </c>
      <c r="C82" s="2" t="e">
        <f>VLOOKUP(tActivos_conocimiento245[[#This Row],[Codigo Saber]],tSaberes_y_criticidad!B:D,3)</f>
        <v>#N/A</v>
      </c>
    </row>
    <row r="83" spans="1:3" x14ac:dyDescent="0.35">
      <c r="A83" s="7"/>
      <c r="B83" s="7" t="e">
        <f>VLOOKUP(tActivos_conocimiento245[[#This Row],[Codigo Saber]],tSaberes_y_criticidad!B:D,2)</f>
        <v>#N/A</v>
      </c>
      <c r="C83" s="2" t="e">
        <f>VLOOKUP(tActivos_conocimiento245[[#This Row],[Codigo Saber]],tSaberes_y_criticidad!B:D,3)</f>
        <v>#N/A</v>
      </c>
    </row>
    <row r="84" spans="1:3" x14ac:dyDescent="0.35">
      <c r="A84" s="7"/>
      <c r="B84" s="7" t="e">
        <f>VLOOKUP(tActivos_conocimiento245[[#This Row],[Codigo Saber]],tSaberes_y_criticidad!B:D,2)</f>
        <v>#N/A</v>
      </c>
      <c r="C84" s="2" t="e">
        <f>VLOOKUP(tActivos_conocimiento245[[#This Row],[Codigo Saber]],tSaberes_y_criticidad!B:D,3)</f>
        <v>#N/A</v>
      </c>
    </row>
    <row r="85" spans="1:3" x14ac:dyDescent="0.35">
      <c r="A85" s="7"/>
      <c r="B85" s="7" t="e">
        <f>VLOOKUP(tActivos_conocimiento245[[#This Row],[Codigo Saber]],tSaberes_y_criticidad!B:D,2)</f>
        <v>#N/A</v>
      </c>
      <c r="C85" s="2" t="e">
        <f>VLOOKUP(tActivos_conocimiento245[[#This Row],[Codigo Saber]],tSaberes_y_criticidad!B:D,3)</f>
        <v>#N/A</v>
      </c>
    </row>
    <row r="86" spans="1:3" x14ac:dyDescent="0.35">
      <c r="A86" s="7"/>
      <c r="B86" s="7" t="e">
        <f>VLOOKUP(tActivos_conocimiento245[[#This Row],[Codigo Saber]],tSaberes_y_criticidad!B:D,2)</f>
        <v>#N/A</v>
      </c>
      <c r="C86" s="2" t="e">
        <f>VLOOKUP(tActivos_conocimiento245[[#This Row],[Codigo Saber]],tSaberes_y_criticidad!B:D,3)</f>
        <v>#N/A</v>
      </c>
    </row>
    <row r="87" spans="1:3" x14ac:dyDescent="0.35">
      <c r="A87" s="7"/>
      <c r="B87" s="7" t="e">
        <f>VLOOKUP(tActivos_conocimiento245[[#This Row],[Codigo Saber]],tSaberes_y_criticidad!B:D,2)</f>
        <v>#N/A</v>
      </c>
      <c r="C87" s="2" t="e">
        <f>VLOOKUP(tActivos_conocimiento245[[#This Row],[Codigo Saber]],tSaberes_y_criticidad!B:D,3)</f>
        <v>#N/A</v>
      </c>
    </row>
    <row r="88" spans="1:3" x14ac:dyDescent="0.35">
      <c r="A88" s="7"/>
      <c r="B88" s="7" t="e">
        <f>VLOOKUP(tActivos_conocimiento245[[#This Row],[Codigo Saber]],tSaberes_y_criticidad!B:D,2)</f>
        <v>#N/A</v>
      </c>
      <c r="C88" s="2" t="e">
        <f>VLOOKUP(tActivos_conocimiento245[[#This Row],[Codigo Saber]],tSaberes_y_criticidad!B:D,3)</f>
        <v>#N/A</v>
      </c>
    </row>
    <row r="89" spans="1:3" x14ac:dyDescent="0.35">
      <c r="A89" s="7"/>
      <c r="B89" s="7" t="e">
        <f>VLOOKUP(tActivos_conocimiento245[[#This Row],[Codigo Saber]],tSaberes_y_criticidad!B:D,2)</f>
        <v>#N/A</v>
      </c>
      <c r="C89" s="2" t="e">
        <f>VLOOKUP(tActivos_conocimiento245[[#This Row],[Codigo Saber]],tSaberes_y_criticidad!B:D,3)</f>
        <v>#N/A</v>
      </c>
    </row>
    <row r="90" spans="1:3" x14ac:dyDescent="0.35">
      <c r="A90" s="7"/>
      <c r="B90" s="7" t="e">
        <f>VLOOKUP(tActivos_conocimiento245[[#This Row],[Codigo Saber]],tSaberes_y_criticidad!B:D,2)</f>
        <v>#N/A</v>
      </c>
      <c r="C90" s="2" t="e">
        <f>VLOOKUP(tActivos_conocimiento245[[#This Row],[Codigo Saber]],tSaberes_y_criticidad!B:D,3)</f>
        <v>#N/A</v>
      </c>
    </row>
    <row r="91" spans="1:3" x14ac:dyDescent="0.35">
      <c r="A91" s="7"/>
      <c r="B91" s="7" t="e">
        <f>VLOOKUP(tActivos_conocimiento245[[#This Row],[Codigo Saber]],tSaberes_y_criticidad!B:D,2)</f>
        <v>#N/A</v>
      </c>
      <c r="C91" s="2" t="e">
        <f>VLOOKUP(tActivos_conocimiento245[[#This Row],[Codigo Saber]],tSaberes_y_criticidad!B:D,3)</f>
        <v>#N/A</v>
      </c>
    </row>
    <row r="92" spans="1:3" x14ac:dyDescent="0.35">
      <c r="A92" s="7"/>
      <c r="B92" s="7" t="e">
        <f>VLOOKUP(tActivos_conocimiento245[[#This Row],[Codigo Saber]],tSaberes_y_criticidad!B:D,2)</f>
        <v>#N/A</v>
      </c>
      <c r="C92" s="2" t="e">
        <f>VLOOKUP(tActivos_conocimiento245[[#This Row],[Codigo Saber]],tSaberes_y_criticidad!B:D,3)</f>
        <v>#N/A</v>
      </c>
    </row>
    <row r="93" spans="1:3" x14ac:dyDescent="0.35">
      <c r="A93" s="7"/>
      <c r="B93" s="7" t="e">
        <f>VLOOKUP(tActivos_conocimiento245[[#This Row],[Codigo Saber]],tSaberes_y_criticidad!B:D,2)</f>
        <v>#N/A</v>
      </c>
      <c r="C93" s="2" t="e">
        <f>VLOOKUP(tActivos_conocimiento245[[#This Row],[Codigo Saber]],tSaberes_y_criticidad!B:D,3)</f>
        <v>#N/A</v>
      </c>
    </row>
    <row r="94" spans="1:3" x14ac:dyDescent="0.35">
      <c r="A94" s="7"/>
      <c r="B94" s="7" t="e">
        <f>VLOOKUP(tActivos_conocimiento245[[#This Row],[Codigo Saber]],tSaberes_y_criticidad!B:D,2)</f>
        <v>#N/A</v>
      </c>
      <c r="C94" s="2" t="e">
        <f>VLOOKUP(tActivos_conocimiento245[[#This Row],[Codigo Saber]],tSaberes_y_criticidad!B:D,3)</f>
        <v>#N/A</v>
      </c>
    </row>
    <row r="95" spans="1:3" x14ac:dyDescent="0.35">
      <c r="A95" s="7"/>
      <c r="B95" s="7" t="e">
        <f>VLOOKUP(tActivos_conocimiento245[[#This Row],[Codigo Saber]],tSaberes_y_criticidad!B:D,2)</f>
        <v>#N/A</v>
      </c>
      <c r="C95" s="2" t="e">
        <f>VLOOKUP(tActivos_conocimiento245[[#This Row],[Codigo Saber]],tSaberes_y_criticidad!B:D,3)</f>
        <v>#N/A</v>
      </c>
    </row>
    <row r="96" spans="1:3" x14ac:dyDescent="0.35">
      <c r="A96" s="7"/>
      <c r="B96" s="7" t="e">
        <f>VLOOKUP(tActivos_conocimiento245[[#This Row],[Codigo Saber]],tSaberes_y_criticidad!B:D,2)</f>
        <v>#N/A</v>
      </c>
      <c r="C96" s="2" t="e">
        <f>VLOOKUP(tActivos_conocimiento245[[#This Row],[Codigo Saber]],tSaberes_y_criticidad!B:D,3)</f>
        <v>#N/A</v>
      </c>
    </row>
    <row r="97" spans="1:3" x14ac:dyDescent="0.35">
      <c r="A97" s="7"/>
      <c r="B97" s="7" t="e">
        <f>VLOOKUP(tActivos_conocimiento245[[#This Row],[Codigo Saber]],tSaberes_y_criticidad!B:D,2)</f>
        <v>#N/A</v>
      </c>
      <c r="C97" s="2" t="e">
        <f>VLOOKUP(tActivos_conocimiento245[[#This Row],[Codigo Saber]],tSaberes_y_criticidad!B:D,3)</f>
        <v>#N/A</v>
      </c>
    </row>
    <row r="98" spans="1:3" x14ac:dyDescent="0.35">
      <c r="A98" s="7"/>
      <c r="B98" s="7" t="e">
        <f>VLOOKUP(tActivos_conocimiento245[[#This Row],[Codigo Saber]],tSaberes_y_criticidad!B:D,2)</f>
        <v>#N/A</v>
      </c>
      <c r="C98" s="2" t="e">
        <f>VLOOKUP(tActivos_conocimiento245[[#This Row],[Codigo Saber]],tSaberes_y_criticidad!B:D,3)</f>
        <v>#N/A</v>
      </c>
    </row>
    <row r="99" spans="1:3" x14ac:dyDescent="0.35">
      <c r="A99" s="7"/>
      <c r="B99" s="7" t="e">
        <f>VLOOKUP(tActivos_conocimiento245[[#This Row],[Codigo Saber]],tSaberes_y_criticidad!B:D,2)</f>
        <v>#N/A</v>
      </c>
      <c r="C99" s="2" t="e">
        <f>VLOOKUP(tActivos_conocimiento245[[#This Row],[Codigo Saber]],tSaberes_y_criticidad!B:D,3)</f>
        <v>#N/A</v>
      </c>
    </row>
    <row r="100" spans="1:3" x14ac:dyDescent="0.35">
      <c r="A100" s="7"/>
      <c r="B100" s="7" t="e">
        <f>VLOOKUP(tActivos_conocimiento245[[#This Row],[Codigo Saber]],tSaberes_y_criticidad!B:D,2)</f>
        <v>#N/A</v>
      </c>
      <c r="C100" s="2" t="e">
        <f>VLOOKUP(tActivos_conocimiento245[[#This Row],[Codigo Saber]],tSaberes_y_criticidad!B:D,3)</f>
        <v>#N/A</v>
      </c>
    </row>
    <row r="101" spans="1:3" x14ac:dyDescent="0.35">
      <c r="A101" s="7"/>
      <c r="B101" s="7" t="e">
        <f>VLOOKUP(tActivos_conocimiento245[[#This Row],[Codigo Saber]],tSaberes_y_criticidad!B:D,2)</f>
        <v>#N/A</v>
      </c>
      <c r="C101" s="2" t="e">
        <f>VLOOKUP(tActivos_conocimiento245[[#This Row],[Codigo Saber]],tSaberes_y_criticidad!B:D,3)</f>
        <v>#N/A</v>
      </c>
    </row>
    <row r="102" spans="1:3" x14ac:dyDescent="0.35">
      <c r="A102" s="7"/>
      <c r="B102" s="7" t="e">
        <f>VLOOKUP(tActivos_conocimiento245[[#This Row],[Codigo Saber]],tSaberes_y_criticidad!B:D,2)</f>
        <v>#N/A</v>
      </c>
      <c r="C102" s="2" t="e">
        <f>VLOOKUP(tActivos_conocimiento245[[#This Row],[Codigo Saber]],tSaberes_y_criticidad!B:D,3)</f>
        <v>#N/A</v>
      </c>
    </row>
    <row r="103" spans="1:3" x14ac:dyDescent="0.35">
      <c r="A103" s="7"/>
      <c r="B103" s="7" t="e">
        <f>VLOOKUP(tActivos_conocimiento245[[#This Row],[Codigo Saber]],tSaberes_y_criticidad!B:D,2)</f>
        <v>#N/A</v>
      </c>
      <c r="C103" s="2" t="e">
        <f>VLOOKUP(tActivos_conocimiento245[[#This Row],[Codigo Saber]],tSaberes_y_criticidad!B:D,3)</f>
        <v>#N/A</v>
      </c>
    </row>
    <row r="104" spans="1:3" x14ac:dyDescent="0.35">
      <c r="A104" s="7"/>
      <c r="B104" s="7" t="e">
        <f>VLOOKUP(tActivos_conocimiento245[[#This Row],[Codigo Saber]],tSaberes_y_criticidad!B:D,2)</f>
        <v>#N/A</v>
      </c>
      <c r="C104" s="2" t="e">
        <f>VLOOKUP(tActivos_conocimiento245[[#This Row],[Codigo Saber]],tSaberes_y_criticidad!B:D,3)</f>
        <v>#N/A</v>
      </c>
    </row>
    <row r="105" spans="1:3" x14ac:dyDescent="0.35">
      <c r="A105" s="7"/>
      <c r="B105" s="7" t="e">
        <f>VLOOKUP(tActivos_conocimiento245[[#This Row],[Codigo Saber]],tSaberes_y_criticidad!B:D,2)</f>
        <v>#N/A</v>
      </c>
      <c r="C105" s="2" t="e">
        <f>VLOOKUP(tActivos_conocimiento245[[#This Row],[Codigo Saber]],tSaberes_y_criticidad!B:D,3)</f>
        <v>#N/A</v>
      </c>
    </row>
    <row r="106" spans="1:3" x14ac:dyDescent="0.35">
      <c r="A106" s="7"/>
      <c r="B106" s="7" t="e">
        <f>VLOOKUP(tActivos_conocimiento245[[#This Row],[Codigo Saber]],tSaberes_y_criticidad!B:D,2)</f>
        <v>#N/A</v>
      </c>
      <c r="C106" s="2" t="e">
        <f>VLOOKUP(tActivos_conocimiento245[[#This Row],[Codigo Saber]],tSaberes_y_criticidad!B:D,3)</f>
        <v>#N/A</v>
      </c>
    </row>
    <row r="107" spans="1:3" x14ac:dyDescent="0.35">
      <c r="A107" s="7"/>
      <c r="B107" s="7" t="e">
        <f>VLOOKUP(tActivos_conocimiento245[[#This Row],[Codigo Saber]],tSaberes_y_criticidad!B:D,2)</f>
        <v>#N/A</v>
      </c>
      <c r="C107" s="2" t="e">
        <f>VLOOKUP(tActivos_conocimiento245[[#This Row],[Codigo Saber]],tSaberes_y_criticidad!B:D,3)</f>
        <v>#N/A</v>
      </c>
    </row>
    <row r="108" spans="1:3" x14ac:dyDescent="0.35">
      <c r="A108" s="7"/>
      <c r="B108" s="7" t="e">
        <f>VLOOKUP(tActivos_conocimiento245[[#This Row],[Codigo Saber]],tSaberes_y_criticidad!B:D,2)</f>
        <v>#N/A</v>
      </c>
      <c r="C108" s="2" t="e">
        <f>VLOOKUP(tActivos_conocimiento245[[#This Row],[Codigo Saber]],tSaberes_y_criticidad!B:D,3)</f>
        <v>#N/A</v>
      </c>
    </row>
    <row r="109" spans="1:3" x14ac:dyDescent="0.35">
      <c r="A109" s="7"/>
      <c r="B109" s="7" t="e">
        <f>VLOOKUP(tActivos_conocimiento245[[#This Row],[Codigo Saber]],tSaberes_y_criticidad!B:D,2)</f>
        <v>#N/A</v>
      </c>
      <c r="C109" s="2" t="e">
        <f>VLOOKUP(tActivos_conocimiento245[[#This Row],[Codigo Saber]],tSaberes_y_criticidad!B:D,3)</f>
        <v>#N/A</v>
      </c>
    </row>
    <row r="110" spans="1:3" x14ac:dyDescent="0.35">
      <c r="A110" s="7"/>
      <c r="B110" s="7" t="e">
        <f>VLOOKUP(tActivos_conocimiento245[[#This Row],[Codigo Saber]],tSaberes_y_criticidad!B:D,2)</f>
        <v>#N/A</v>
      </c>
      <c r="C110" s="2" t="e">
        <f>VLOOKUP(tActivos_conocimiento245[[#This Row],[Codigo Saber]],tSaberes_y_criticidad!B:D,3)</f>
        <v>#N/A</v>
      </c>
    </row>
    <row r="111" spans="1:3" x14ac:dyDescent="0.35">
      <c r="A111" s="7"/>
      <c r="B111" s="7" t="e">
        <f>VLOOKUP(tActivos_conocimiento245[[#This Row],[Codigo Saber]],tSaberes_y_criticidad!B:D,2)</f>
        <v>#N/A</v>
      </c>
      <c r="C111" s="2" t="e">
        <f>VLOOKUP(tActivos_conocimiento245[[#This Row],[Codigo Saber]],tSaberes_y_criticidad!B:D,3)</f>
        <v>#N/A</v>
      </c>
    </row>
    <row r="112" spans="1:3" x14ac:dyDescent="0.35">
      <c r="A112" s="7"/>
      <c r="B112" s="7" t="e">
        <f>VLOOKUP(tActivos_conocimiento245[[#This Row],[Codigo Saber]],tSaberes_y_criticidad!B:D,2)</f>
        <v>#N/A</v>
      </c>
      <c r="C112" s="2" t="e">
        <f>VLOOKUP(tActivos_conocimiento245[[#This Row],[Codigo Saber]],tSaberes_y_criticidad!B:D,3)</f>
        <v>#N/A</v>
      </c>
    </row>
    <row r="113" spans="1:3" x14ac:dyDescent="0.35">
      <c r="A113" s="7"/>
      <c r="B113" s="7" t="e">
        <f>VLOOKUP(tActivos_conocimiento245[[#This Row],[Codigo Saber]],tSaberes_y_criticidad!B:D,2)</f>
        <v>#N/A</v>
      </c>
      <c r="C113" s="2" t="e">
        <f>VLOOKUP(tActivos_conocimiento245[[#This Row],[Codigo Saber]],tSaberes_y_criticidad!B:D,3)</f>
        <v>#N/A</v>
      </c>
    </row>
    <row r="114" spans="1:3" x14ac:dyDescent="0.35">
      <c r="A114" s="7"/>
      <c r="B114" s="7" t="e">
        <f>VLOOKUP(tActivos_conocimiento245[[#This Row],[Codigo Saber]],tSaberes_y_criticidad!B:D,2)</f>
        <v>#N/A</v>
      </c>
      <c r="C114" s="2" t="e">
        <f>VLOOKUP(tActivos_conocimiento245[[#This Row],[Codigo Saber]],tSaberes_y_criticidad!B:D,3)</f>
        <v>#N/A</v>
      </c>
    </row>
    <row r="115" spans="1:3" x14ac:dyDescent="0.35">
      <c r="A115" s="7"/>
      <c r="B115" s="7" t="e">
        <f>VLOOKUP(tActivos_conocimiento245[[#This Row],[Codigo Saber]],tSaberes_y_criticidad!B:D,2)</f>
        <v>#N/A</v>
      </c>
      <c r="C115" s="2" t="e">
        <f>VLOOKUP(tActivos_conocimiento245[[#This Row],[Codigo Saber]],tSaberes_y_criticidad!B:D,3)</f>
        <v>#N/A</v>
      </c>
    </row>
    <row r="116" spans="1:3" x14ac:dyDescent="0.35">
      <c r="A116" s="7"/>
      <c r="B116" s="7" t="e">
        <f>VLOOKUP(tActivos_conocimiento245[[#This Row],[Codigo Saber]],tSaberes_y_criticidad!B:D,2)</f>
        <v>#N/A</v>
      </c>
      <c r="C116" s="2" t="e">
        <f>VLOOKUP(tActivos_conocimiento245[[#This Row],[Codigo Saber]],tSaberes_y_criticidad!B:D,3)</f>
        <v>#N/A</v>
      </c>
    </row>
    <row r="117" spans="1:3" x14ac:dyDescent="0.35">
      <c r="A117" s="7"/>
      <c r="B117" s="7" t="e">
        <f>VLOOKUP(tActivos_conocimiento245[[#This Row],[Codigo Saber]],tSaberes_y_criticidad!B:D,2)</f>
        <v>#N/A</v>
      </c>
      <c r="C117" s="2" t="e">
        <f>VLOOKUP(tActivos_conocimiento245[[#This Row],[Codigo Saber]],tSaberes_y_criticidad!B:D,3)</f>
        <v>#N/A</v>
      </c>
    </row>
    <row r="118" spans="1:3" x14ac:dyDescent="0.35">
      <c r="A118" s="7"/>
      <c r="B118" s="7" t="e">
        <f>VLOOKUP(tActivos_conocimiento245[[#This Row],[Codigo Saber]],tSaberes_y_criticidad!B:D,2)</f>
        <v>#N/A</v>
      </c>
      <c r="C118" s="2" t="e">
        <f>VLOOKUP(tActivos_conocimiento245[[#This Row],[Codigo Saber]],tSaberes_y_criticidad!B:D,3)</f>
        <v>#N/A</v>
      </c>
    </row>
    <row r="119" spans="1:3" x14ac:dyDescent="0.35">
      <c r="A119" s="7"/>
      <c r="B119" s="7" t="e">
        <f>VLOOKUP(tActivos_conocimiento245[[#This Row],[Codigo Saber]],tSaberes_y_criticidad!B:D,2)</f>
        <v>#N/A</v>
      </c>
      <c r="C119" s="2" t="e">
        <f>VLOOKUP(tActivos_conocimiento245[[#This Row],[Codigo Saber]],tSaberes_y_criticidad!B:D,3)</f>
        <v>#N/A</v>
      </c>
    </row>
    <row r="120" spans="1:3" x14ac:dyDescent="0.35">
      <c r="A120" s="7"/>
      <c r="B120" s="7" t="e">
        <f>VLOOKUP(tActivos_conocimiento245[[#This Row],[Codigo Saber]],tSaberes_y_criticidad!B:D,2)</f>
        <v>#N/A</v>
      </c>
      <c r="C120" s="2" t="e">
        <f>VLOOKUP(tActivos_conocimiento245[[#This Row],[Codigo Saber]],tSaberes_y_criticidad!B:D,3)</f>
        <v>#N/A</v>
      </c>
    </row>
    <row r="121" spans="1:3" x14ac:dyDescent="0.35">
      <c r="A121" s="7"/>
      <c r="B121" s="7" t="e">
        <f>VLOOKUP(tActivos_conocimiento245[[#This Row],[Codigo Saber]],tSaberes_y_criticidad!B:D,2)</f>
        <v>#N/A</v>
      </c>
      <c r="C121" s="2" t="e">
        <f>VLOOKUP(tActivos_conocimiento245[[#This Row],[Codigo Saber]],tSaberes_y_criticidad!B:D,3)</f>
        <v>#N/A</v>
      </c>
    </row>
    <row r="122" spans="1:3" x14ac:dyDescent="0.35">
      <c r="A122" s="7"/>
      <c r="B122" s="7" t="e">
        <f>VLOOKUP(tActivos_conocimiento245[[#This Row],[Codigo Saber]],tSaberes_y_criticidad!B:D,2)</f>
        <v>#N/A</v>
      </c>
      <c r="C122" s="2" t="e">
        <f>VLOOKUP(tActivos_conocimiento245[[#This Row],[Codigo Saber]],tSaberes_y_criticidad!B:D,3)</f>
        <v>#N/A</v>
      </c>
    </row>
    <row r="123" spans="1:3" x14ac:dyDescent="0.35">
      <c r="A123" s="7"/>
      <c r="B123" s="7" t="e">
        <f>VLOOKUP(tActivos_conocimiento245[[#This Row],[Codigo Saber]],tSaberes_y_criticidad!B:D,2)</f>
        <v>#N/A</v>
      </c>
      <c r="C123" s="2" t="e">
        <f>VLOOKUP(tActivos_conocimiento245[[#This Row],[Codigo Saber]],tSaberes_y_criticidad!B:D,3)</f>
        <v>#N/A</v>
      </c>
    </row>
    <row r="124" spans="1:3" x14ac:dyDescent="0.35">
      <c r="A124" s="7"/>
      <c r="B124" s="7" t="e">
        <f>VLOOKUP(tActivos_conocimiento245[[#This Row],[Codigo Saber]],tSaberes_y_criticidad!B:D,2)</f>
        <v>#N/A</v>
      </c>
      <c r="C124" s="2" t="e">
        <f>VLOOKUP(tActivos_conocimiento245[[#This Row],[Codigo Saber]],tSaberes_y_criticidad!B:D,3)</f>
        <v>#N/A</v>
      </c>
    </row>
    <row r="125" spans="1:3" x14ac:dyDescent="0.35">
      <c r="A125" s="7"/>
      <c r="B125" s="7" t="e">
        <f>VLOOKUP(tActivos_conocimiento245[[#This Row],[Codigo Saber]],tSaberes_y_criticidad!B:D,2)</f>
        <v>#N/A</v>
      </c>
      <c r="C125" s="2" t="e">
        <f>VLOOKUP(tActivos_conocimiento245[[#This Row],[Codigo Saber]],tSaberes_y_criticidad!B:D,3)</f>
        <v>#N/A</v>
      </c>
    </row>
    <row r="126" spans="1:3" x14ac:dyDescent="0.35">
      <c r="A126" s="7"/>
      <c r="B126" s="7" t="e">
        <f>VLOOKUP(tActivos_conocimiento245[[#This Row],[Codigo Saber]],tSaberes_y_criticidad!B:D,2)</f>
        <v>#N/A</v>
      </c>
      <c r="C126" s="2" t="e">
        <f>VLOOKUP(tActivos_conocimiento245[[#This Row],[Codigo Saber]],tSaberes_y_criticidad!B:D,3)</f>
        <v>#N/A</v>
      </c>
    </row>
    <row r="127" spans="1:3" x14ac:dyDescent="0.35">
      <c r="A127" s="7"/>
      <c r="B127" s="7" t="e">
        <f>VLOOKUP(tActivos_conocimiento245[[#This Row],[Codigo Saber]],tSaberes_y_criticidad!B:D,2)</f>
        <v>#N/A</v>
      </c>
      <c r="C127" s="2" t="e">
        <f>VLOOKUP(tActivos_conocimiento245[[#This Row],[Codigo Saber]],tSaberes_y_criticidad!B:D,3)</f>
        <v>#N/A</v>
      </c>
    </row>
    <row r="128" spans="1:3" x14ac:dyDescent="0.35">
      <c r="A128" s="7"/>
      <c r="B128" s="7" t="e">
        <f>VLOOKUP(tActivos_conocimiento245[[#This Row],[Codigo Saber]],tSaberes_y_criticidad!B:D,2)</f>
        <v>#N/A</v>
      </c>
      <c r="C128" s="2" t="e">
        <f>VLOOKUP(tActivos_conocimiento245[[#This Row],[Codigo Saber]],tSaberes_y_criticidad!B:D,3)</f>
        <v>#N/A</v>
      </c>
    </row>
    <row r="129" spans="1:3" x14ac:dyDescent="0.35">
      <c r="A129" s="7"/>
      <c r="B129" s="7" t="e">
        <f>VLOOKUP(tActivos_conocimiento245[[#This Row],[Codigo Saber]],tSaberes_y_criticidad!B:D,2)</f>
        <v>#N/A</v>
      </c>
      <c r="C129" s="2" t="e">
        <f>VLOOKUP(tActivos_conocimiento245[[#This Row],[Codigo Saber]],tSaberes_y_criticidad!B:D,3)</f>
        <v>#N/A</v>
      </c>
    </row>
    <row r="130" spans="1:3" x14ac:dyDescent="0.35">
      <c r="A130" s="7"/>
      <c r="B130" s="7" t="e">
        <f>VLOOKUP(tActivos_conocimiento245[[#This Row],[Codigo Saber]],tSaberes_y_criticidad!B:D,2)</f>
        <v>#N/A</v>
      </c>
      <c r="C130" s="2" t="e">
        <f>VLOOKUP(tActivos_conocimiento245[[#This Row],[Codigo Saber]],tSaberes_y_criticidad!B:D,3)</f>
        <v>#N/A</v>
      </c>
    </row>
    <row r="131" spans="1:3" x14ac:dyDescent="0.35">
      <c r="A131" s="7"/>
      <c r="B131" s="7" t="e">
        <f>VLOOKUP(tActivos_conocimiento245[[#This Row],[Codigo Saber]],tSaberes_y_criticidad!B:D,2)</f>
        <v>#N/A</v>
      </c>
      <c r="C131" s="2" t="e">
        <f>VLOOKUP(tActivos_conocimiento245[[#This Row],[Codigo Saber]],tSaberes_y_criticidad!B:D,3)</f>
        <v>#N/A</v>
      </c>
    </row>
    <row r="132" spans="1:3" x14ac:dyDescent="0.35">
      <c r="A132" s="7"/>
      <c r="B132" s="7" t="e">
        <f>VLOOKUP(tActivos_conocimiento245[[#This Row],[Codigo Saber]],tSaberes_y_criticidad!B:D,2)</f>
        <v>#N/A</v>
      </c>
      <c r="C132" s="2" t="e">
        <f>VLOOKUP(tActivos_conocimiento245[[#This Row],[Codigo Saber]],tSaberes_y_criticidad!B:D,3)</f>
        <v>#N/A</v>
      </c>
    </row>
    <row r="133" spans="1:3" x14ac:dyDescent="0.35">
      <c r="A133" s="7"/>
      <c r="B133" s="7" t="e">
        <f>VLOOKUP(tActivos_conocimiento245[[#This Row],[Codigo Saber]],tSaberes_y_criticidad!B:D,2)</f>
        <v>#N/A</v>
      </c>
      <c r="C133" s="2" t="e">
        <f>VLOOKUP(tActivos_conocimiento245[[#This Row],[Codigo Saber]],tSaberes_y_criticidad!B:D,3)</f>
        <v>#N/A</v>
      </c>
    </row>
    <row r="134" spans="1:3" x14ac:dyDescent="0.35">
      <c r="A134" s="7"/>
      <c r="B134" s="7" t="e">
        <f>VLOOKUP(tActivos_conocimiento245[[#This Row],[Codigo Saber]],tSaberes_y_criticidad!B:D,2)</f>
        <v>#N/A</v>
      </c>
      <c r="C134" s="2" t="e">
        <f>VLOOKUP(tActivos_conocimiento245[[#This Row],[Codigo Saber]],tSaberes_y_criticidad!B:D,3)</f>
        <v>#N/A</v>
      </c>
    </row>
    <row r="135" spans="1:3" x14ac:dyDescent="0.35">
      <c r="A135" s="7"/>
      <c r="B135" s="7" t="e">
        <f>VLOOKUP(tActivos_conocimiento245[[#This Row],[Codigo Saber]],tSaberes_y_criticidad!B:D,2)</f>
        <v>#N/A</v>
      </c>
      <c r="C135" s="2" t="e">
        <f>VLOOKUP(tActivos_conocimiento245[[#This Row],[Codigo Saber]],tSaberes_y_criticidad!B:D,3)</f>
        <v>#N/A</v>
      </c>
    </row>
    <row r="136" spans="1:3" x14ac:dyDescent="0.35">
      <c r="A136" s="7"/>
      <c r="B136" s="7" t="e">
        <f>VLOOKUP(tActivos_conocimiento245[[#This Row],[Codigo Saber]],tSaberes_y_criticidad!B:D,2)</f>
        <v>#N/A</v>
      </c>
      <c r="C136" s="2" t="e">
        <f>VLOOKUP(tActivos_conocimiento245[[#This Row],[Codigo Saber]],tSaberes_y_criticidad!B:D,3)</f>
        <v>#N/A</v>
      </c>
    </row>
    <row r="137" spans="1:3" x14ac:dyDescent="0.35">
      <c r="A137" s="7"/>
      <c r="B137" s="7" t="e">
        <f>VLOOKUP(tActivos_conocimiento245[[#This Row],[Codigo Saber]],tSaberes_y_criticidad!B:D,2)</f>
        <v>#N/A</v>
      </c>
      <c r="C137" s="2" t="e">
        <f>VLOOKUP(tActivos_conocimiento245[[#This Row],[Codigo Saber]],tSaberes_y_criticidad!B:D,3)</f>
        <v>#N/A</v>
      </c>
    </row>
    <row r="138" spans="1:3" x14ac:dyDescent="0.35">
      <c r="A138" s="7"/>
      <c r="B138" s="7" t="e">
        <f>VLOOKUP(tActivos_conocimiento245[[#This Row],[Codigo Saber]],tSaberes_y_criticidad!B:D,2)</f>
        <v>#N/A</v>
      </c>
      <c r="C138" s="2" t="e">
        <f>VLOOKUP(tActivos_conocimiento245[[#This Row],[Codigo Saber]],tSaberes_y_criticidad!B:D,3)</f>
        <v>#N/A</v>
      </c>
    </row>
    <row r="139" spans="1:3" x14ac:dyDescent="0.35">
      <c r="A139" s="7"/>
      <c r="B139" s="7" t="e">
        <f>VLOOKUP(tActivos_conocimiento245[[#This Row],[Codigo Saber]],tSaberes_y_criticidad!B:D,2)</f>
        <v>#N/A</v>
      </c>
      <c r="C139" s="2" t="e">
        <f>VLOOKUP(tActivos_conocimiento245[[#This Row],[Codigo Saber]],tSaberes_y_criticidad!B:D,3)</f>
        <v>#N/A</v>
      </c>
    </row>
    <row r="140" spans="1:3" x14ac:dyDescent="0.35">
      <c r="A140" s="7"/>
      <c r="B140" s="7" t="e">
        <f>VLOOKUP(tActivos_conocimiento245[[#This Row],[Codigo Saber]],tSaberes_y_criticidad!B:D,2)</f>
        <v>#N/A</v>
      </c>
      <c r="C140" s="2" t="e">
        <f>VLOOKUP(tActivos_conocimiento245[[#This Row],[Codigo Saber]],tSaberes_y_criticidad!B:D,3)</f>
        <v>#N/A</v>
      </c>
    </row>
    <row r="141" spans="1:3" x14ac:dyDescent="0.35">
      <c r="A141" s="7"/>
      <c r="B141" s="7" t="e">
        <f>VLOOKUP(tActivos_conocimiento245[[#This Row],[Codigo Saber]],tSaberes_y_criticidad!B:D,2)</f>
        <v>#N/A</v>
      </c>
      <c r="C141" s="2" t="e">
        <f>VLOOKUP(tActivos_conocimiento245[[#This Row],[Codigo Saber]],tSaberes_y_criticidad!B:D,3)</f>
        <v>#N/A</v>
      </c>
    </row>
    <row r="142" spans="1:3" x14ac:dyDescent="0.35">
      <c r="A142" s="7"/>
      <c r="B142" s="7" t="e">
        <f>VLOOKUP(tActivos_conocimiento245[[#This Row],[Codigo Saber]],tSaberes_y_criticidad!B:D,2)</f>
        <v>#N/A</v>
      </c>
      <c r="C142" s="2" t="e">
        <f>VLOOKUP(tActivos_conocimiento245[[#This Row],[Codigo Saber]],tSaberes_y_criticidad!B:D,3)</f>
        <v>#N/A</v>
      </c>
    </row>
    <row r="143" spans="1:3" x14ac:dyDescent="0.35">
      <c r="A143" s="7"/>
      <c r="B143" s="7" t="e">
        <f>VLOOKUP(tActivos_conocimiento245[[#This Row],[Codigo Saber]],tSaberes_y_criticidad!B:D,2)</f>
        <v>#N/A</v>
      </c>
      <c r="C143" s="2" t="e">
        <f>VLOOKUP(tActivos_conocimiento245[[#This Row],[Codigo Saber]],tSaberes_y_criticidad!B:D,3)</f>
        <v>#N/A</v>
      </c>
    </row>
    <row r="144" spans="1:3" x14ac:dyDescent="0.35">
      <c r="A144" s="7"/>
      <c r="B144" s="7" t="e">
        <f>VLOOKUP(tActivos_conocimiento245[[#This Row],[Codigo Saber]],tSaberes_y_criticidad!B:D,2)</f>
        <v>#N/A</v>
      </c>
      <c r="C144" s="2" t="e">
        <f>VLOOKUP(tActivos_conocimiento245[[#This Row],[Codigo Saber]],tSaberes_y_criticidad!B:D,3)</f>
        <v>#N/A</v>
      </c>
    </row>
    <row r="145" spans="1:3" x14ac:dyDescent="0.35">
      <c r="A145" s="7"/>
      <c r="B145" s="7" t="e">
        <f>VLOOKUP(tActivos_conocimiento245[[#This Row],[Codigo Saber]],tSaberes_y_criticidad!B:D,2)</f>
        <v>#N/A</v>
      </c>
      <c r="C145" s="2" t="e">
        <f>VLOOKUP(tActivos_conocimiento245[[#This Row],[Codigo Saber]],tSaberes_y_criticidad!B:D,3)</f>
        <v>#N/A</v>
      </c>
    </row>
    <row r="146" spans="1:3" x14ac:dyDescent="0.35">
      <c r="A146" s="7"/>
      <c r="B146" s="7" t="e">
        <f>VLOOKUP(tActivos_conocimiento245[[#This Row],[Codigo Saber]],tSaberes_y_criticidad!B:D,2)</f>
        <v>#N/A</v>
      </c>
      <c r="C146" s="2" t="e">
        <f>VLOOKUP(tActivos_conocimiento245[[#This Row],[Codigo Saber]],tSaberes_y_criticidad!B:D,3)</f>
        <v>#N/A</v>
      </c>
    </row>
    <row r="147" spans="1:3" x14ac:dyDescent="0.35">
      <c r="A147" s="7"/>
      <c r="B147" s="7" t="e">
        <f>VLOOKUP(tActivos_conocimiento245[[#This Row],[Codigo Saber]],tSaberes_y_criticidad!B:D,2)</f>
        <v>#N/A</v>
      </c>
      <c r="C147" s="2" t="e">
        <f>VLOOKUP(tActivos_conocimiento245[[#This Row],[Codigo Saber]],tSaberes_y_criticidad!B:D,3)</f>
        <v>#N/A</v>
      </c>
    </row>
    <row r="148" spans="1:3" x14ac:dyDescent="0.35">
      <c r="A148" s="7"/>
      <c r="B148" s="7" t="e">
        <f>VLOOKUP(tActivos_conocimiento245[[#This Row],[Codigo Saber]],tSaberes_y_criticidad!B:D,2)</f>
        <v>#N/A</v>
      </c>
      <c r="C148" s="2" t="e">
        <f>VLOOKUP(tActivos_conocimiento245[[#This Row],[Codigo Saber]],tSaberes_y_criticidad!B:D,3)</f>
        <v>#N/A</v>
      </c>
    </row>
    <row r="149" spans="1:3" x14ac:dyDescent="0.35">
      <c r="A149" s="7"/>
      <c r="B149" s="7" t="e">
        <f>VLOOKUP(tActivos_conocimiento245[[#This Row],[Codigo Saber]],tSaberes_y_criticidad!B:D,2)</f>
        <v>#N/A</v>
      </c>
      <c r="C149" s="2" t="e">
        <f>VLOOKUP(tActivos_conocimiento245[[#This Row],[Codigo Saber]],tSaberes_y_criticidad!B:D,3)</f>
        <v>#N/A</v>
      </c>
    </row>
    <row r="150" spans="1:3" x14ac:dyDescent="0.35">
      <c r="A150" s="7"/>
      <c r="B150" s="7" t="e">
        <f>VLOOKUP(tActivos_conocimiento245[[#This Row],[Codigo Saber]],tSaberes_y_criticidad!B:D,2)</f>
        <v>#N/A</v>
      </c>
      <c r="C150" s="2" t="e">
        <f>VLOOKUP(tActivos_conocimiento245[[#This Row],[Codigo Saber]],tSaberes_y_criticidad!B:D,3)</f>
        <v>#N/A</v>
      </c>
    </row>
    <row r="151" spans="1:3" x14ac:dyDescent="0.35">
      <c r="A151" s="7"/>
      <c r="B151" s="7" t="e">
        <f>VLOOKUP(tActivos_conocimiento245[[#This Row],[Codigo Saber]],tSaberes_y_criticidad!B:D,2)</f>
        <v>#N/A</v>
      </c>
      <c r="C151" s="2" t="e">
        <f>VLOOKUP(tActivos_conocimiento245[[#This Row],[Codigo Saber]],tSaberes_y_criticidad!B:D,3)</f>
        <v>#N/A</v>
      </c>
    </row>
    <row r="152" spans="1:3" x14ac:dyDescent="0.35">
      <c r="A152" s="7"/>
      <c r="B152" s="7" t="e">
        <f>VLOOKUP(tActivos_conocimiento245[[#This Row],[Codigo Saber]],tSaberes_y_criticidad!B:D,2)</f>
        <v>#N/A</v>
      </c>
      <c r="C152" s="2" t="e">
        <f>VLOOKUP(tActivos_conocimiento245[[#This Row],[Codigo Saber]],tSaberes_y_criticidad!B:D,3)</f>
        <v>#N/A</v>
      </c>
    </row>
    <row r="153" spans="1:3" x14ac:dyDescent="0.35">
      <c r="A153" s="7"/>
      <c r="B153" s="7" t="e">
        <f>VLOOKUP(tActivos_conocimiento245[[#This Row],[Codigo Saber]],tSaberes_y_criticidad!B:D,2)</f>
        <v>#N/A</v>
      </c>
      <c r="C153" s="2" t="e">
        <f>VLOOKUP(tActivos_conocimiento245[[#This Row],[Codigo Saber]],tSaberes_y_criticidad!B:D,3)</f>
        <v>#N/A</v>
      </c>
    </row>
    <row r="154" spans="1:3" x14ac:dyDescent="0.35">
      <c r="A154" s="7"/>
      <c r="B154" s="7" t="e">
        <f>VLOOKUP(tActivos_conocimiento245[[#This Row],[Codigo Saber]],tSaberes_y_criticidad!B:D,2)</f>
        <v>#N/A</v>
      </c>
      <c r="C154" s="2" t="e">
        <f>VLOOKUP(tActivos_conocimiento245[[#This Row],[Codigo Saber]],tSaberes_y_criticidad!B:D,3)</f>
        <v>#N/A</v>
      </c>
    </row>
    <row r="155" spans="1:3" x14ac:dyDescent="0.35">
      <c r="A155" s="7"/>
      <c r="B155" s="7" t="e">
        <f>VLOOKUP(tActivos_conocimiento245[[#This Row],[Codigo Saber]],tSaberes_y_criticidad!B:D,2)</f>
        <v>#N/A</v>
      </c>
      <c r="C155" s="2" t="e">
        <f>VLOOKUP(tActivos_conocimiento245[[#This Row],[Codigo Saber]],tSaberes_y_criticidad!B:D,3)</f>
        <v>#N/A</v>
      </c>
    </row>
    <row r="156" spans="1:3" x14ac:dyDescent="0.35">
      <c r="A156" s="7"/>
      <c r="B156" s="7" t="e">
        <f>VLOOKUP(tActivos_conocimiento245[[#This Row],[Codigo Saber]],tSaberes_y_criticidad!B:D,2)</f>
        <v>#N/A</v>
      </c>
      <c r="C156" s="2" t="e">
        <f>VLOOKUP(tActivos_conocimiento245[[#This Row],[Codigo Saber]],tSaberes_y_criticidad!B:D,3)</f>
        <v>#N/A</v>
      </c>
    </row>
    <row r="157" spans="1:3" x14ac:dyDescent="0.35">
      <c r="A157" s="7"/>
      <c r="B157" s="7" t="e">
        <f>VLOOKUP(tActivos_conocimiento245[[#This Row],[Codigo Saber]],tSaberes_y_criticidad!B:D,2)</f>
        <v>#N/A</v>
      </c>
      <c r="C157" s="2" t="e">
        <f>VLOOKUP(tActivos_conocimiento245[[#This Row],[Codigo Saber]],tSaberes_y_criticidad!B:D,3)</f>
        <v>#N/A</v>
      </c>
    </row>
    <row r="158" spans="1:3" x14ac:dyDescent="0.35">
      <c r="A158" s="7"/>
      <c r="B158" s="7" t="e">
        <f>VLOOKUP(tActivos_conocimiento245[[#This Row],[Codigo Saber]],tSaberes_y_criticidad!B:D,2)</f>
        <v>#N/A</v>
      </c>
      <c r="C158" s="2" t="e">
        <f>VLOOKUP(tActivos_conocimiento245[[#This Row],[Codigo Saber]],tSaberes_y_criticidad!B:D,3)</f>
        <v>#N/A</v>
      </c>
    </row>
    <row r="159" spans="1:3" x14ac:dyDescent="0.35">
      <c r="A159" s="7"/>
      <c r="B159" s="7" t="e">
        <f>VLOOKUP(tActivos_conocimiento245[[#This Row],[Codigo Saber]],tSaberes_y_criticidad!B:D,2)</f>
        <v>#N/A</v>
      </c>
      <c r="C159" s="2" t="e">
        <f>VLOOKUP(tActivos_conocimiento245[[#This Row],[Codigo Saber]],tSaberes_y_criticidad!B:D,3)</f>
        <v>#N/A</v>
      </c>
    </row>
    <row r="160" spans="1:3" x14ac:dyDescent="0.35">
      <c r="A160" s="7"/>
      <c r="B160" s="7" t="e">
        <f>VLOOKUP(tActivos_conocimiento245[[#This Row],[Codigo Saber]],tSaberes_y_criticidad!B:D,2)</f>
        <v>#N/A</v>
      </c>
      <c r="C160" s="2" t="e">
        <f>VLOOKUP(tActivos_conocimiento245[[#This Row],[Codigo Saber]],tSaberes_y_criticidad!B:D,3)</f>
        <v>#N/A</v>
      </c>
    </row>
    <row r="161" spans="1:3" x14ac:dyDescent="0.35">
      <c r="A161" s="7"/>
      <c r="B161" s="7" t="e">
        <f>VLOOKUP(tActivos_conocimiento245[[#This Row],[Codigo Saber]],tSaberes_y_criticidad!B:D,2)</f>
        <v>#N/A</v>
      </c>
      <c r="C161" s="2" t="e">
        <f>VLOOKUP(tActivos_conocimiento245[[#This Row],[Codigo Saber]],tSaberes_y_criticidad!B:D,3)</f>
        <v>#N/A</v>
      </c>
    </row>
    <row r="162" spans="1:3" x14ac:dyDescent="0.35">
      <c r="A162" s="7"/>
      <c r="B162" s="7" t="e">
        <f>VLOOKUP(tActivos_conocimiento245[[#This Row],[Codigo Saber]],tSaberes_y_criticidad!B:D,2)</f>
        <v>#N/A</v>
      </c>
      <c r="C162" s="2" t="e">
        <f>VLOOKUP(tActivos_conocimiento245[[#This Row],[Codigo Saber]],tSaberes_y_criticidad!B:D,3)</f>
        <v>#N/A</v>
      </c>
    </row>
    <row r="163" spans="1:3" x14ac:dyDescent="0.35">
      <c r="A163" s="7"/>
      <c r="B163" s="7" t="e">
        <f>VLOOKUP(tActivos_conocimiento245[[#This Row],[Codigo Saber]],tSaberes_y_criticidad!B:D,2)</f>
        <v>#N/A</v>
      </c>
      <c r="C163" s="2" t="e">
        <f>VLOOKUP(tActivos_conocimiento245[[#This Row],[Codigo Saber]],tSaberes_y_criticidad!B:D,3)</f>
        <v>#N/A</v>
      </c>
    </row>
    <row r="164" spans="1:3" x14ac:dyDescent="0.35">
      <c r="A164" s="7"/>
      <c r="B164" s="7" t="e">
        <f>VLOOKUP(tActivos_conocimiento245[[#This Row],[Codigo Saber]],tSaberes_y_criticidad!B:D,2)</f>
        <v>#N/A</v>
      </c>
      <c r="C164" s="2" t="e">
        <f>VLOOKUP(tActivos_conocimiento245[[#This Row],[Codigo Saber]],tSaberes_y_criticidad!B:D,3)</f>
        <v>#N/A</v>
      </c>
    </row>
    <row r="165" spans="1:3" x14ac:dyDescent="0.35">
      <c r="A165" s="7"/>
      <c r="B165" s="7" t="e">
        <f>VLOOKUP(tActivos_conocimiento245[[#This Row],[Codigo Saber]],tSaberes_y_criticidad!B:D,2)</f>
        <v>#N/A</v>
      </c>
      <c r="C165" s="2" t="e">
        <f>VLOOKUP(tActivos_conocimiento245[[#This Row],[Codigo Saber]],tSaberes_y_criticidad!B:D,3)</f>
        <v>#N/A</v>
      </c>
    </row>
    <row r="166" spans="1:3" x14ac:dyDescent="0.35">
      <c r="A166" s="7"/>
      <c r="B166" s="7" t="e">
        <f>VLOOKUP(tActivos_conocimiento245[[#This Row],[Codigo Saber]],tSaberes_y_criticidad!B:D,2)</f>
        <v>#N/A</v>
      </c>
      <c r="C166" s="2" t="e">
        <f>VLOOKUP(tActivos_conocimiento245[[#This Row],[Codigo Saber]],tSaberes_y_criticidad!B:D,3)</f>
        <v>#N/A</v>
      </c>
    </row>
    <row r="167" spans="1:3" x14ac:dyDescent="0.35">
      <c r="A167" s="7"/>
      <c r="B167" s="7" t="e">
        <f>VLOOKUP(tActivos_conocimiento245[[#This Row],[Codigo Saber]],tSaberes_y_criticidad!B:D,2)</f>
        <v>#N/A</v>
      </c>
      <c r="C167" s="2" t="e">
        <f>VLOOKUP(tActivos_conocimiento245[[#This Row],[Codigo Saber]],tSaberes_y_criticidad!B:D,3)</f>
        <v>#N/A</v>
      </c>
    </row>
    <row r="168" spans="1:3" x14ac:dyDescent="0.35">
      <c r="A168" s="7"/>
      <c r="B168" s="7" t="e">
        <f>VLOOKUP(tActivos_conocimiento245[[#This Row],[Codigo Saber]],tSaberes_y_criticidad!B:D,2)</f>
        <v>#N/A</v>
      </c>
      <c r="C168" s="2" t="e">
        <f>VLOOKUP(tActivos_conocimiento245[[#This Row],[Codigo Saber]],tSaberes_y_criticidad!B:D,3)</f>
        <v>#N/A</v>
      </c>
    </row>
    <row r="169" spans="1:3" x14ac:dyDescent="0.35">
      <c r="A169" s="7"/>
      <c r="B169" s="7" t="e">
        <f>VLOOKUP(tActivos_conocimiento245[[#This Row],[Codigo Saber]],tSaberes_y_criticidad!B:D,2)</f>
        <v>#N/A</v>
      </c>
      <c r="C169" s="2" t="e">
        <f>VLOOKUP(tActivos_conocimiento245[[#This Row],[Codigo Saber]],tSaberes_y_criticidad!B:D,3)</f>
        <v>#N/A</v>
      </c>
    </row>
    <row r="170" spans="1:3" x14ac:dyDescent="0.35">
      <c r="A170" s="7"/>
      <c r="B170" s="7" t="e">
        <f>VLOOKUP(tActivos_conocimiento245[[#This Row],[Codigo Saber]],tSaberes_y_criticidad!B:D,2)</f>
        <v>#N/A</v>
      </c>
      <c r="C170" s="2" t="e">
        <f>VLOOKUP(tActivos_conocimiento245[[#This Row],[Codigo Saber]],tSaberes_y_criticidad!B:D,3)</f>
        <v>#N/A</v>
      </c>
    </row>
    <row r="171" spans="1:3" x14ac:dyDescent="0.35">
      <c r="A171" s="7"/>
      <c r="B171" s="7" t="e">
        <f>VLOOKUP(tActivos_conocimiento245[[#This Row],[Codigo Saber]],tSaberes_y_criticidad!B:D,2)</f>
        <v>#N/A</v>
      </c>
      <c r="C171" s="2" t="e">
        <f>VLOOKUP(tActivos_conocimiento245[[#This Row],[Codigo Saber]],tSaberes_y_criticidad!B:D,3)</f>
        <v>#N/A</v>
      </c>
    </row>
    <row r="172" spans="1:3" x14ac:dyDescent="0.35">
      <c r="A172" s="7"/>
      <c r="B172" s="7" t="e">
        <f>VLOOKUP(tActivos_conocimiento245[[#This Row],[Codigo Saber]],tSaberes_y_criticidad!B:D,2)</f>
        <v>#N/A</v>
      </c>
      <c r="C172" s="2" t="e">
        <f>VLOOKUP(tActivos_conocimiento245[[#This Row],[Codigo Saber]],tSaberes_y_criticidad!B:D,3)</f>
        <v>#N/A</v>
      </c>
    </row>
    <row r="173" spans="1:3" x14ac:dyDescent="0.35">
      <c r="A173" s="7"/>
      <c r="B173" s="7" t="e">
        <f>VLOOKUP(tActivos_conocimiento245[[#This Row],[Codigo Saber]],tSaberes_y_criticidad!B:D,2)</f>
        <v>#N/A</v>
      </c>
      <c r="C173" s="2" t="e">
        <f>VLOOKUP(tActivos_conocimiento245[[#This Row],[Codigo Saber]],tSaberes_y_criticidad!B:D,3)</f>
        <v>#N/A</v>
      </c>
    </row>
    <row r="174" spans="1:3" x14ac:dyDescent="0.35">
      <c r="A174" s="7"/>
      <c r="B174" s="7" t="e">
        <f>VLOOKUP(tActivos_conocimiento245[[#This Row],[Codigo Saber]],tSaberes_y_criticidad!B:D,2)</f>
        <v>#N/A</v>
      </c>
      <c r="C174" s="2" t="e">
        <f>VLOOKUP(tActivos_conocimiento245[[#This Row],[Codigo Saber]],tSaberes_y_criticidad!B:D,3)</f>
        <v>#N/A</v>
      </c>
    </row>
    <row r="175" spans="1:3" x14ac:dyDescent="0.35">
      <c r="A175" s="7"/>
      <c r="B175" s="7" t="e">
        <f>VLOOKUP(tActivos_conocimiento245[[#This Row],[Codigo Saber]],tSaberes_y_criticidad!B:D,2)</f>
        <v>#N/A</v>
      </c>
      <c r="C175" s="2" t="e">
        <f>VLOOKUP(tActivos_conocimiento245[[#This Row],[Codigo Saber]],tSaberes_y_criticidad!B:D,3)</f>
        <v>#N/A</v>
      </c>
    </row>
    <row r="176" spans="1:3" x14ac:dyDescent="0.35">
      <c r="A176" s="7"/>
      <c r="B176" s="7" t="e">
        <f>VLOOKUP(tActivos_conocimiento245[[#This Row],[Codigo Saber]],tSaberes_y_criticidad!B:D,2)</f>
        <v>#N/A</v>
      </c>
      <c r="C176" s="2" t="e">
        <f>VLOOKUP(tActivos_conocimiento245[[#This Row],[Codigo Saber]],tSaberes_y_criticidad!B:D,3)</f>
        <v>#N/A</v>
      </c>
    </row>
    <row r="177" spans="1:3" x14ac:dyDescent="0.35">
      <c r="A177" s="7"/>
      <c r="B177" s="7" t="e">
        <f>VLOOKUP(tActivos_conocimiento245[[#This Row],[Codigo Saber]],tSaberes_y_criticidad!B:D,2)</f>
        <v>#N/A</v>
      </c>
      <c r="C177" s="2" t="e">
        <f>VLOOKUP(tActivos_conocimiento245[[#This Row],[Codigo Saber]],tSaberes_y_criticidad!B:D,3)</f>
        <v>#N/A</v>
      </c>
    </row>
    <row r="178" spans="1:3" x14ac:dyDescent="0.35">
      <c r="A178" s="7"/>
      <c r="B178" s="7" t="e">
        <f>VLOOKUP(tActivos_conocimiento245[[#This Row],[Codigo Saber]],tSaberes_y_criticidad!B:D,2)</f>
        <v>#N/A</v>
      </c>
      <c r="C178" s="2" t="e">
        <f>VLOOKUP(tActivos_conocimiento245[[#This Row],[Codigo Saber]],tSaberes_y_criticidad!B:D,3)</f>
        <v>#N/A</v>
      </c>
    </row>
    <row r="179" spans="1:3" x14ac:dyDescent="0.35">
      <c r="A179" s="7"/>
      <c r="B179" s="7" t="e">
        <f>VLOOKUP(tActivos_conocimiento245[[#This Row],[Codigo Saber]],tSaberes_y_criticidad!B:D,2)</f>
        <v>#N/A</v>
      </c>
      <c r="C179" s="2" t="e">
        <f>VLOOKUP(tActivos_conocimiento245[[#This Row],[Codigo Saber]],tSaberes_y_criticidad!B:D,3)</f>
        <v>#N/A</v>
      </c>
    </row>
    <row r="180" spans="1:3" x14ac:dyDescent="0.35">
      <c r="A180" s="7"/>
      <c r="B180" s="7" t="e">
        <f>VLOOKUP(tActivos_conocimiento245[[#This Row],[Codigo Saber]],tSaberes_y_criticidad!B:D,2)</f>
        <v>#N/A</v>
      </c>
      <c r="C180" s="2" t="e">
        <f>VLOOKUP(tActivos_conocimiento245[[#This Row],[Codigo Saber]],tSaberes_y_criticidad!B:D,3)</f>
        <v>#N/A</v>
      </c>
    </row>
    <row r="181" spans="1:3" x14ac:dyDescent="0.35">
      <c r="A181" s="7"/>
      <c r="B181" s="7" t="e">
        <f>VLOOKUP(tActivos_conocimiento245[[#This Row],[Codigo Saber]],tSaberes_y_criticidad!B:D,2)</f>
        <v>#N/A</v>
      </c>
      <c r="C181" s="2" t="e">
        <f>VLOOKUP(tActivos_conocimiento245[[#This Row],[Codigo Saber]],tSaberes_y_criticidad!B:D,3)</f>
        <v>#N/A</v>
      </c>
    </row>
    <row r="182" spans="1:3" x14ac:dyDescent="0.35">
      <c r="A182" s="7"/>
      <c r="B182" s="7" t="e">
        <f>VLOOKUP(tActivos_conocimiento245[[#This Row],[Codigo Saber]],tSaberes_y_criticidad!B:D,2)</f>
        <v>#N/A</v>
      </c>
      <c r="C182" s="2" t="e">
        <f>VLOOKUP(tActivos_conocimiento245[[#This Row],[Codigo Saber]],tSaberes_y_criticidad!B:D,3)</f>
        <v>#N/A</v>
      </c>
    </row>
    <row r="183" spans="1:3" x14ac:dyDescent="0.35">
      <c r="A183" s="7"/>
      <c r="B183" s="7" t="e">
        <f>VLOOKUP(tActivos_conocimiento245[[#This Row],[Codigo Saber]],tSaberes_y_criticidad!B:D,2)</f>
        <v>#N/A</v>
      </c>
      <c r="C183" s="2" t="e">
        <f>VLOOKUP(tActivos_conocimiento245[[#This Row],[Codigo Saber]],tSaberes_y_criticidad!B:D,3)</f>
        <v>#N/A</v>
      </c>
    </row>
    <row r="184" spans="1:3" x14ac:dyDescent="0.35">
      <c r="A184" s="7"/>
      <c r="B184" s="7" t="e">
        <f>VLOOKUP(tActivos_conocimiento245[[#This Row],[Codigo Saber]],tSaberes_y_criticidad!B:D,2)</f>
        <v>#N/A</v>
      </c>
      <c r="C184" s="2" t="e">
        <f>VLOOKUP(tActivos_conocimiento245[[#This Row],[Codigo Saber]],tSaberes_y_criticidad!B:D,3)</f>
        <v>#N/A</v>
      </c>
    </row>
    <row r="185" spans="1:3" x14ac:dyDescent="0.35">
      <c r="A185" s="7"/>
      <c r="B185" s="7" t="e">
        <f>VLOOKUP(tActivos_conocimiento245[[#This Row],[Codigo Saber]],tSaberes_y_criticidad!B:D,2)</f>
        <v>#N/A</v>
      </c>
      <c r="C185" s="2" t="e">
        <f>VLOOKUP(tActivos_conocimiento245[[#This Row],[Codigo Saber]],tSaberes_y_criticidad!B:D,3)</f>
        <v>#N/A</v>
      </c>
    </row>
    <row r="186" spans="1:3" x14ac:dyDescent="0.35">
      <c r="A186" s="7"/>
      <c r="B186" s="7" t="e">
        <f>VLOOKUP(tActivos_conocimiento245[[#This Row],[Codigo Saber]],tSaberes_y_criticidad!B:D,2)</f>
        <v>#N/A</v>
      </c>
      <c r="C186" s="2" t="e">
        <f>VLOOKUP(tActivos_conocimiento245[[#This Row],[Codigo Saber]],tSaberes_y_criticidad!B:D,3)</f>
        <v>#N/A</v>
      </c>
    </row>
    <row r="187" spans="1:3" x14ac:dyDescent="0.35">
      <c r="A187" s="7"/>
      <c r="B187" s="7" t="e">
        <f>VLOOKUP(tActivos_conocimiento245[[#This Row],[Codigo Saber]],tSaberes_y_criticidad!B:D,2)</f>
        <v>#N/A</v>
      </c>
      <c r="C187" s="2" t="e">
        <f>VLOOKUP(tActivos_conocimiento245[[#This Row],[Codigo Saber]],tSaberes_y_criticidad!B:D,3)</f>
        <v>#N/A</v>
      </c>
    </row>
    <row r="188" spans="1:3" x14ac:dyDescent="0.35">
      <c r="A188" s="7"/>
      <c r="B188" s="7" t="e">
        <f>VLOOKUP(tActivos_conocimiento245[[#This Row],[Codigo Saber]],tSaberes_y_criticidad!B:D,2)</f>
        <v>#N/A</v>
      </c>
      <c r="C188" s="2" t="e">
        <f>VLOOKUP(tActivos_conocimiento245[[#This Row],[Codigo Saber]],tSaberes_y_criticidad!B:D,3)</f>
        <v>#N/A</v>
      </c>
    </row>
    <row r="189" spans="1:3" x14ac:dyDescent="0.35">
      <c r="A189" s="7"/>
      <c r="B189" s="7" t="e">
        <f>VLOOKUP(tActivos_conocimiento245[[#This Row],[Codigo Saber]],tSaberes_y_criticidad!B:D,2)</f>
        <v>#N/A</v>
      </c>
      <c r="C189" s="2" t="e">
        <f>VLOOKUP(tActivos_conocimiento245[[#This Row],[Codigo Saber]],tSaberes_y_criticidad!B:D,3)</f>
        <v>#N/A</v>
      </c>
    </row>
    <row r="190" spans="1:3" x14ac:dyDescent="0.35">
      <c r="A190" s="7"/>
      <c r="B190" s="7" t="e">
        <f>VLOOKUP(tActivos_conocimiento245[[#This Row],[Codigo Saber]],tSaberes_y_criticidad!B:D,2)</f>
        <v>#N/A</v>
      </c>
      <c r="C190" s="2" t="e">
        <f>VLOOKUP(tActivos_conocimiento245[[#This Row],[Codigo Saber]],tSaberes_y_criticidad!B:D,3)</f>
        <v>#N/A</v>
      </c>
    </row>
    <row r="191" spans="1:3" x14ac:dyDescent="0.35">
      <c r="A191" s="7"/>
      <c r="B191" s="7" t="e">
        <f>VLOOKUP(tActivos_conocimiento245[[#This Row],[Codigo Saber]],tSaberes_y_criticidad!B:D,2)</f>
        <v>#N/A</v>
      </c>
      <c r="C191" s="2" t="e">
        <f>VLOOKUP(tActivos_conocimiento245[[#This Row],[Codigo Saber]],tSaberes_y_criticidad!B:D,3)</f>
        <v>#N/A</v>
      </c>
    </row>
    <row r="192" spans="1:3" x14ac:dyDescent="0.35">
      <c r="A192" s="7"/>
      <c r="B192" s="7" t="e">
        <f>VLOOKUP(tActivos_conocimiento245[[#This Row],[Codigo Saber]],tSaberes_y_criticidad!B:D,2)</f>
        <v>#N/A</v>
      </c>
      <c r="C192" s="2" t="e">
        <f>VLOOKUP(tActivos_conocimiento245[[#This Row],[Codigo Saber]],tSaberes_y_criticidad!B:D,3)</f>
        <v>#N/A</v>
      </c>
    </row>
    <row r="193" spans="1:3" x14ac:dyDescent="0.35">
      <c r="A193" s="7"/>
      <c r="B193" s="7" t="e">
        <f>VLOOKUP(tActivos_conocimiento245[[#This Row],[Codigo Saber]],tSaberes_y_criticidad!B:D,2)</f>
        <v>#N/A</v>
      </c>
      <c r="C193" s="2" t="e">
        <f>VLOOKUP(tActivos_conocimiento245[[#This Row],[Codigo Saber]],tSaberes_y_criticidad!B:D,3)</f>
        <v>#N/A</v>
      </c>
    </row>
    <row r="194" spans="1:3" x14ac:dyDescent="0.35">
      <c r="A194" s="7"/>
      <c r="B194" s="7" t="e">
        <f>VLOOKUP(tActivos_conocimiento245[[#This Row],[Codigo Saber]],tSaberes_y_criticidad!B:D,2)</f>
        <v>#N/A</v>
      </c>
      <c r="C194" s="2" t="e">
        <f>VLOOKUP(tActivos_conocimiento245[[#This Row],[Codigo Saber]],tSaberes_y_criticidad!B:D,3)</f>
        <v>#N/A</v>
      </c>
    </row>
    <row r="195" spans="1:3" x14ac:dyDescent="0.35">
      <c r="A195" s="7"/>
      <c r="B195" s="7" t="e">
        <f>VLOOKUP(tActivos_conocimiento245[[#This Row],[Codigo Saber]],tSaberes_y_criticidad!B:D,2)</f>
        <v>#N/A</v>
      </c>
      <c r="C195" s="2" t="e">
        <f>VLOOKUP(tActivos_conocimiento245[[#This Row],[Codigo Saber]],tSaberes_y_criticidad!B:D,3)</f>
        <v>#N/A</v>
      </c>
    </row>
    <row r="196" spans="1:3" x14ac:dyDescent="0.35">
      <c r="A196" s="7"/>
      <c r="B196" s="7" t="e">
        <f>VLOOKUP(tActivos_conocimiento245[[#This Row],[Codigo Saber]],tSaberes_y_criticidad!B:D,2)</f>
        <v>#N/A</v>
      </c>
      <c r="C196" s="2" t="e">
        <f>VLOOKUP(tActivos_conocimiento245[[#This Row],[Codigo Saber]],tSaberes_y_criticidad!B:D,3)</f>
        <v>#N/A</v>
      </c>
    </row>
    <row r="197" spans="1:3" x14ac:dyDescent="0.35">
      <c r="A197" s="7"/>
      <c r="B197" s="7" t="e">
        <f>VLOOKUP(tActivos_conocimiento245[[#This Row],[Codigo Saber]],tSaberes_y_criticidad!B:D,2)</f>
        <v>#N/A</v>
      </c>
      <c r="C197" s="2" t="e">
        <f>VLOOKUP(tActivos_conocimiento245[[#This Row],[Codigo Saber]],tSaberes_y_criticidad!B:D,3)</f>
        <v>#N/A</v>
      </c>
    </row>
    <row r="198" spans="1:3" x14ac:dyDescent="0.35">
      <c r="A198" s="7"/>
      <c r="B198" s="7" t="e">
        <f>VLOOKUP(tActivos_conocimiento245[[#This Row],[Codigo Saber]],tSaberes_y_criticidad!B:D,2)</f>
        <v>#N/A</v>
      </c>
      <c r="C198" s="2" t="e">
        <f>VLOOKUP(tActivos_conocimiento245[[#This Row],[Codigo Saber]],tSaberes_y_criticidad!B:D,3)</f>
        <v>#N/A</v>
      </c>
    </row>
    <row r="199" spans="1:3" x14ac:dyDescent="0.35">
      <c r="A199" s="7"/>
      <c r="B199" s="7" t="e">
        <f>VLOOKUP(tActivos_conocimiento245[[#This Row],[Codigo Saber]],tSaberes_y_criticidad!B:D,2)</f>
        <v>#N/A</v>
      </c>
      <c r="C199" s="2" t="e">
        <f>VLOOKUP(tActivos_conocimiento245[[#This Row],[Codigo Saber]],tSaberes_y_criticidad!B:D,3)</f>
        <v>#N/A</v>
      </c>
    </row>
    <row r="200" spans="1:3" x14ac:dyDescent="0.35">
      <c r="A200" s="7"/>
      <c r="B200" s="7" t="e">
        <f>VLOOKUP(tActivos_conocimiento245[[#This Row],[Codigo Saber]],tSaberes_y_criticidad!B:D,2)</f>
        <v>#N/A</v>
      </c>
      <c r="C200" s="2" t="e">
        <f>VLOOKUP(tActivos_conocimiento245[[#This Row],[Codigo Saber]],tSaberes_y_criticidad!B:D,3)</f>
        <v>#N/A</v>
      </c>
    </row>
    <row r="201" spans="1:3" x14ac:dyDescent="0.35">
      <c r="A201" s="7"/>
      <c r="B201" s="7" t="e">
        <f>VLOOKUP(tActivos_conocimiento245[[#This Row],[Codigo Saber]],tSaberes_y_criticidad!B:D,2)</f>
        <v>#N/A</v>
      </c>
      <c r="C201" s="2" t="e">
        <f>VLOOKUP(tActivos_conocimiento245[[#This Row],[Codigo Saber]],tSaberes_y_criticidad!B:D,3)</f>
        <v>#N/A</v>
      </c>
    </row>
    <row r="202" spans="1:3" x14ac:dyDescent="0.35">
      <c r="A202" s="7"/>
      <c r="B202" s="7" t="e">
        <f>VLOOKUP(tActivos_conocimiento245[[#This Row],[Codigo Saber]],tSaberes_y_criticidad!B:D,2)</f>
        <v>#N/A</v>
      </c>
      <c r="C202" s="2" t="e">
        <f>VLOOKUP(tActivos_conocimiento245[[#This Row],[Codigo Saber]],tSaberes_y_criticidad!B:D,3)</f>
        <v>#N/A</v>
      </c>
    </row>
    <row r="203" spans="1:3" x14ac:dyDescent="0.35">
      <c r="A203" s="7"/>
      <c r="B203" s="7" t="e">
        <f>VLOOKUP(tActivos_conocimiento245[[#This Row],[Codigo Saber]],tSaberes_y_criticidad!B:D,2)</f>
        <v>#N/A</v>
      </c>
      <c r="C203" s="2" t="e">
        <f>VLOOKUP(tActivos_conocimiento245[[#This Row],[Codigo Saber]],tSaberes_y_criticidad!B:D,3)</f>
        <v>#N/A</v>
      </c>
    </row>
    <row r="204" spans="1:3" x14ac:dyDescent="0.35">
      <c r="A204" s="7"/>
      <c r="B204" s="7" t="e">
        <f>VLOOKUP(tActivos_conocimiento245[[#This Row],[Codigo Saber]],tSaberes_y_criticidad!B:D,2)</f>
        <v>#N/A</v>
      </c>
      <c r="C204" s="2" t="e">
        <f>VLOOKUP(tActivos_conocimiento245[[#This Row],[Codigo Saber]],tSaberes_y_criticidad!B:D,3)</f>
        <v>#N/A</v>
      </c>
    </row>
    <row r="205" spans="1:3" x14ac:dyDescent="0.35">
      <c r="A205" s="7"/>
      <c r="B205" s="7" t="e">
        <f>VLOOKUP(tActivos_conocimiento245[[#This Row],[Codigo Saber]],tSaberes_y_criticidad!B:D,2)</f>
        <v>#N/A</v>
      </c>
      <c r="C205" s="2" t="e">
        <f>VLOOKUP(tActivos_conocimiento245[[#This Row],[Codigo Saber]],tSaberes_y_criticidad!B:D,3)</f>
        <v>#N/A</v>
      </c>
    </row>
    <row r="206" spans="1:3" x14ac:dyDescent="0.35">
      <c r="A206" s="7"/>
      <c r="B206" s="7" t="e">
        <f>VLOOKUP(tActivos_conocimiento245[[#This Row],[Codigo Saber]],tSaberes_y_criticidad!B:D,2)</f>
        <v>#N/A</v>
      </c>
      <c r="C206" s="2" t="e">
        <f>VLOOKUP(tActivos_conocimiento245[[#This Row],[Codigo Saber]],tSaberes_y_criticidad!B:D,3)</f>
        <v>#N/A</v>
      </c>
    </row>
    <row r="207" spans="1:3" x14ac:dyDescent="0.35">
      <c r="A207" s="7"/>
      <c r="B207" s="7" t="e">
        <f>VLOOKUP(tActivos_conocimiento245[[#This Row],[Codigo Saber]],tSaberes_y_criticidad!B:D,2)</f>
        <v>#N/A</v>
      </c>
      <c r="C207" s="2" t="e">
        <f>VLOOKUP(tActivos_conocimiento245[[#This Row],[Codigo Saber]],tSaberes_y_criticidad!B:D,3)</f>
        <v>#N/A</v>
      </c>
    </row>
    <row r="208" spans="1:3" x14ac:dyDescent="0.35">
      <c r="A208" s="7"/>
      <c r="B208" s="7" t="e">
        <f>VLOOKUP(tActivos_conocimiento245[[#This Row],[Codigo Saber]],tSaberes_y_criticidad!B:D,2)</f>
        <v>#N/A</v>
      </c>
      <c r="C208" s="2" t="e">
        <f>VLOOKUP(tActivos_conocimiento245[[#This Row],[Codigo Saber]],tSaberes_y_criticidad!B:D,3)</f>
        <v>#N/A</v>
      </c>
    </row>
    <row r="209" spans="1:3" x14ac:dyDescent="0.35">
      <c r="A209" s="7"/>
      <c r="B209" s="7" t="e">
        <f>VLOOKUP(tActivos_conocimiento245[[#This Row],[Codigo Saber]],tSaberes_y_criticidad!B:D,2)</f>
        <v>#N/A</v>
      </c>
      <c r="C209" s="2" t="e">
        <f>VLOOKUP(tActivos_conocimiento245[[#This Row],[Codigo Saber]],tSaberes_y_criticidad!B:D,3)</f>
        <v>#N/A</v>
      </c>
    </row>
    <row r="210" spans="1:3" x14ac:dyDescent="0.35">
      <c r="A210" s="7"/>
      <c r="B210" s="7" t="e">
        <f>VLOOKUP(tActivos_conocimiento245[[#This Row],[Codigo Saber]],tSaberes_y_criticidad!B:D,2)</f>
        <v>#N/A</v>
      </c>
      <c r="C210" s="2" t="e">
        <f>VLOOKUP(tActivos_conocimiento245[[#This Row],[Codigo Saber]],tSaberes_y_criticidad!B:D,3)</f>
        <v>#N/A</v>
      </c>
    </row>
    <row r="211" spans="1:3" x14ac:dyDescent="0.35">
      <c r="A211" s="7"/>
      <c r="B211" s="7" t="e">
        <f>VLOOKUP(tActivos_conocimiento245[[#This Row],[Codigo Saber]],tSaberes_y_criticidad!B:D,2)</f>
        <v>#N/A</v>
      </c>
      <c r="C211" s="2" t="e">
        <f>VLOOKUP(tActivos_conocimiento245[[#This Row],[Codigo Saber]],tSaberes_y_criticidad!B:D,3)</f>
        <v>#N/A</v>
      </c>
    </row>
    <row r="212" spans="1:3" x14ac:dyDescent="0.35">
      <c r="A212" s="7"/>
      <c r="B212" s="7" t="e">
        <f>VLOOKUP(tActivos_conocimiento245[[#This Row],[Codigo Saber]],tSaberes_y_criticidad!B:D,2)</f>
        <v>#N/A</v>
      </c>
      <c r="C212" s="2" t="e">
        <f>VLOOKUP(tActivos_conocimiento245[[#This Row],[Codigo Saber]],tSaberes_y_criticidad!B:D,3)</f>
        <v>#N/A</v>
      </c>
    </row>
    <row r="213" spans="1:3" x14ac:dyDescent="0.35">
      <c r="A213" s="7"/>
      <c r="B213" s="7" t="e">
        <f>VLOOKUP(tActivos_conocimiento245[[#This Row],[Codigo Saber]],tSaberes_y_criticidad!B:D,2)</f>
        <v>#N/A</v>
      </c>
      <c r="C213" s="2" t="e">
        <f>VLOOKUP(tActivos_conocimiento245[[#This Row],[Codigo Saber]],tSaberes_y_criticidad!B:D,3)</f>
        <v>#N/A</v>
      </c>
    </row>
    <row r="214" spans="1:3" x14ac:dyDescent="0.35">
      <c r="A214" s="7"/>
      <c r="B214" s="7" t="e">
        <f>VLOOKUP(tActivos_conocimiento245[[#This Row],[Codigo Saber]],tSaberes_y_criticidad!B:D,2)</f>
        <v>#N/A</v>
      </c>
      <c r="C214" s="2" t="e">
        <f>VLOOKUP(tActivos_conocimiento245[[#This Row],[Codigo Saber]],tSaberes_y_criticidad!B:D,3)</f>
        <v>#N/A</v>
      </c>
    </row>
    <row r="215" spans="1:3" x14ac:dyDescent="0.35">
      <c r="A215" s="7"/>
      <c r="B215" s="7" t="e">
        <f>VLOOKUP(tActivos_conocimiento245[[#This Row],[Codigo Saber]],tSaberes_y_criticidad!B:D,2)</f>
        <v>#N/A</v>
      </c>
      <c r="C215" s="2" t="e">
        <f>VLOOKUP(tActivos_conocimiento245[[#This Row],[Codigo Saber]],tSaberes_y_criticidad!B:D,3)</f>
        <v>#N/A</v>
      </c>
    </row>
    <row r="216" spans="1:3" x14ac:dyDescent="0.35">
      <c r="A216" s="7"/>
      <c r="B216" s="7" t="e">
        <f>VLOOKUP(tActivos_conocimiento245[[#This Row],[Codigo Saber]],tSaberes_y_criticidad!B:D,2)</f>
        <v>#N/A</v>
      </c>
      <c r="C216" s="2" t="e">
        <f>VLOOKUP(tActivos_conocimiento245[[#This Row],[Codigo Saber]],tSaberes_y_criticidad!B:D,3)</f>
        <v>#N/A</v>
      </c>
    </row>
    <row r="217" spans="1:3" x14ac:dyDescent="0.35">
      <c r="A217" s="7"/>
      <c r="B217" s="7" t="e">
        <f>VLOOKUP(tActivos_conocimiento245[[#This Row],[Codigo Saber]],tSaberes_y_criticidad!B:D,2)</f>
        <v>#N/A</v>
      </c>
      <c r="C217" s="2" t="e">
        <f>VLOOKUP(tActivos_conocimiento245[[#This Row],[Codigo Saber]],tSaberes_y_criticidad!B:D,3)</f>
        <v>#N/A</v>
      </c>
    </row>
    <row r="218" spans="1:3" x14ac:dyDescent="0.35">
      <c r="A218" s="7"/>
      <c r="B218" s="7" t="e">
        <f>VLOOKUP(tActivos_conocimiento245[[#This Row],[Codigo Saber]],tSaberes_y_criticidad!B:D,2)</f>
        <v>#N/A</v>
      </c>
      <c r="C218" s="2" t="e">
        <f>VLOOKUP(tActivos_conocimiento245[[#This Row],[Codigo Saber]],tSaberes_y_criticidad!B:D,3)</f>
        <v>#N/A</v>
      </c>
    </row>
    <row r="219" spans="1:3" x14ac:dyDescent="0.35">
      <c r="A219" s="7"/>
      <c r="B219" s="7" t="e">
        <f>VLOOKUP(tActivos_conocimiento245[[#This Row],[Codigo Saber]],tSaberes_y_criticidad!B:D,2)</f>
        <v>#N/A</v>
      </c>
      <c r="C219" s="2" t="e">
        <f>VLOOKUP(tActivos_conocimiento245[[#This Row],[Codigo Saber]],tSaberes_y_criticidad!B:D,3)</f>
        <v>#N/A</v>
      </c>
    </row>
    <row r="220" spans="1:3" x14ac:dyDescent="0.35">
      <c r="A220" s="7"/>
      <c r="B220" s="7" t="e">
        <f>VLOOKUP(tActivos_conocimiento245[[#This Row],[Codigo Saber]],tSaberes_y_criticidad!B:D,2)</f>
        <v>#N/A</v>
      </c>
      <c r="C220" s="2" t="e">
        <f>VLOOKUP(tActivos_conocimiento245[[#This Row],[Codigo Saber]],tSaberes_y_criticidad!B:D,3)</f>
        <v>#N/A</v>
      </c>
    </row>
    <row r="221" spans="1:3" x14ac:dyDescent="0.35">
      <c r="A221" s="7"/>
      <c r="B221" s="7" t="e">
        <f>VLOOKUP(tActivos_conocimiento245[[#This Row],[Codigo Saber]],tSaberes_y_criticidad!B:D,2)</f>
        <v>#N/A</v>
      </c>
      <c r="C221" s="2" t="e">
        <f>VLOOKUP(tActivos_conocimiento245[[#This Row],[Codigo Saber]],tSaberes_y_criticidad!B:D,3)</f>
        <v>#N/A</v>
      </c>
    </row>
    <row r="222" spans="1:3" x14ac:dyDescent="0.35">
      <c r="A222" s="7"/>
      <c r="B222" s="7" t="e">
        <f>VLOOKUP(tActivos_conocimiento245[[#This Row],[Codigo Saber]],tSaberes_y_criticidad!B:D,2)</f>
        <v>#N/A</v>
      </c>
      <c r="C222" s="2" t="e">
        <f>VLOOKUP(tActivos_conocimiento245[[#This Row],[Codigo Saber]],tSaberes_y_criticidad!B:D,3)</f>
        <v>#N/A</v>
      </c>
    </row>
    <row r="223" spans="1:3" x14ac:dyDescent="0.35">
      <c r="A223" s="7"/>
      <c r="B223" s="7" t="e">
        <f>VLOOKUP(tActivos_conocimiento245[[#This Row],[Codigo Saber]],tSaberes_y_criticidad!B:D,2)</f>
        <v>#N/A</v>
      </c>
      <c r="C223" s="2" t="e">
        <f>VLOOKUP(tActivos_conocimiento245[[#This Row],[Codigo Saber]],tSaberes_y_criticidad!B:D,3)</f>
        <v>#N/A</v>
      </c>
    </row>
    <row r="224" spans="1:3" x14ac:dyDescent="0.35">
      <c r="A224" s="7"/>
      <c r="B224" s="7" t="e">
        <f>VLOOKUP(tActivos_conocimiento245[[#This Row],[Codigo Saber]],tSaberes_y_criticidad!B:D,2)</f>
        <v>#N/A</v>
      </c>
      <c r="C224" s="2" t="e">
        <f>VLOOKUP(tActivos_conocimiento245[[#This Row],[Codigo Saber]],tSaberes_y_criticidad!B:D,3)</f>
        <v>#N/A</v>
      </c>
    </row>
    <row r="225" spans="1:3" x14ac:dyDescent="0.35">
      <c r="A225" s="7"/>
      <c r="B225" s="7" t="e">
        <f>VLOOKUP(tActivos_conocimiento245[[#This Row],[Codigo Saber]],tSaberes_y_criticidad!B:D,2)</f>
        <v>#N/A</v>
      </c>
      <c r="C225" s="2" t="e">
        <f>VLOOKUP(tActivos_conocimiento245[[#This Row],[Codigo Saber]],tSaberes_y_criticidad!B:D,3)</f>
        <v>#N/A</v>
      </c>
    </row>
    <row r="226" spans="1:3" x14ac:dyDescent="0.35">
      <c r="A226" s="7"/>
      <c r="B226" s="7" t="e">
        <f>VLOOKUP(tActivos_conocimiento245[[#This Row],[Codigo Saber]],tSaberes_y_criticidad!B:D,2)</f>
        <v>#N/A</v>
      </c>
      <c r="C226" s="2" t="e">
        <f>VLOOKUP(tActivos_conocimiento245[[#This Row],[Codigo Saber]],tSaberes_y_criticidad!B:D,3)</f>
        <v>#N/A</v>
      </c>
    </row>
    <row r="227" spans="1:3" x14ac:dyDescent="0.35">
      <c r="A227" s="7"/>
      <c r="B227" s="7" t="e">
        <f>VLOOKUP(tActivos_conocimiento245[[#This Row],[Codigo Saber]],tSaberes_y_criticidad!B:D,2)</f>
        <v>#N/A</v>
      </c>
      <c r="C227" s="2" t="e">
        <f>VLOOKUP(tActivos_conocimiento245[[#This Row],[Codigo Saber]],tSaberes_y_criticidad!B:D,3)</f>
        <v>#N/A</v>
      </c>
    </row>
    <row r="228" spans="1:3" x14ac:dyDescent="0.35">
      <c r="A228" s="7"/>
      <c r="B228" s="7" t="e">
        <f>VLOOKUP(tActivos_conocimiento245[[#This Row],[Codigo Saber]],tSaberes_y_criticidad!B:D,2)</f>
        <v>#N/A</v>
      </c>
      <c r="C228" s="2" t="e">
        <f>VLOOKUP(tActivos_conocimiento245[[#This Row],[Codigo Saber]],tSaberes_y_criticidad!B:D,3)</f>
        <v>#N/A</v>
      </c>
    </row>
    <row r="229" spans="1:3" x14ac:dyDescent="0.35">
      <c r="A229" s="7"/>
      <c r="B229" s="7" t="e">
        <f>VLOOKUP(tActivos_conocimiento245[[#This Row],[Codigo Saber]],tSaberes_y_criticidad!B:D,2)</f>
        <v>#N/A</v>
      </c>
      <c r="C229" s="2" t="e">
        <f>VLOOKUP(tActivos_conocimiento245[[#This Row],[Codigo Saber]],tSaberes_y_criticidad!B:D,3)</f>
        <v>#N/A</v>
      </c>
    </row>
    <row r="230" spans="1:3" x14ac:dyDescent="0.35">
      <c r="A230" s="7"/>
      <c r="B230" s="7" t="e">
        <f>VLOOKUP(tActivos_conocimiento245[[#This Row],[Codigo Saber]],tSaberes_y_criticidad!B:D,2)</f>
        <v>#N/A</v>
      </c>
      <c r="C230" s="2" t="e">
        <f>VLOOKUP(tActivos_conocimiento245[[#This Row],[Codigo Saber]],tSaberes_y_criticidad!B:D,3)</f>
        <v>#N/A</v>
      </c>
    </row>
    <row r="231" spans="1:3" x14ac:dyDescent="0.35">
      <c r="A231" s="7"/>
      <c r="B231" s="7" t="e">
        <f>VLOOKUP(tActivos_conocimiento245[[#This Row],[Codigo Saber]],tSaberes_y_criticidad!B:D,2)</f>
        <v>#N/A</v>
      </c>
      <c r="C231" s="2" t="e">
        <f>VLOOKUP(tActivos_conocimiento245[[#This Row],[Codigo Saber]],tSaberes_y_criticidad!B:D,3)</f>
        <v>#N/A</v>
      </c>
    </row>
    <row r="232" spans="1:3" x14ac:dyDescent="0.35">
      <c r="A232" s="7"/>
      <c r="B232" s="7" t="e">
        <f>VLOOKUP(tActivos_conocimiento245[[#This Row],[Codigo Saber]],tSaberes_y_criticidad!B:D,2)</f>
        <v>#N/A</v>
      </c>
      <c r="C232" s="2" t="e">
        <f>VLOOKUP(tActivos_conocimiento245[[#This Row],[Codigo Saber]],tSaberes_y_criticidad!B:D,3)</f>
        <v>#N/A</v>
      </c>
    </row>
    <row r="233" spans="1:3" x14ac:dyDescent="0.35">
      <c r="A233" s="7"/>
      <c r="B233" s="7" t="e">
        <f>VLOOKUP(tActivos_conocimiento245[[#This Row],[Codigo Saber]],tSaberes_y_criticidad!B:D,2)</f>
        <v>#N/A</v>
      </c>
      <c r="C233" s="2" t="e">
        <f>VLOOKUP(tActivos_conocimiento245[[#This Row],[Codigo Saber]],tSaberes_y_criticidad!B:D,3)</f>
        <v>#N/A</v>
      </c>
    </row>
    <row r="234" spans="1:3" x14ac:dyDescent="0.35">
      <c r="A234" s="7"/>
      <c r="B234" s="7" t="e">
        <f>VLOOKUP(tActivos_conocimiento245[[#This Row],[Codigo Saber]],tSaberes_y_criticidad!B:D,2)</f>
        <v>#N/A</v>
      </c>
      <c r="C234" s="2" t="e">
        <f>VLOOKUP(tActivos_conocimiento245[[#This Row],[Codigo Saber]],tSaberes_y_criticidad!B:D,3)</f>
        <v>#N/A</v>
      </c>
    </row>
    <row r="235" spans="1:3" x14ac:dyDescent="0.35">
      <c r="A235" s="7"/>
      <c r="B235" s="7" t="e">
        <f>VLOOKUP(tActivos_conocimiento245[[#This Row],[Codigo Saber]],tSaberes_y_criticidad!B:D,2)</f>
        <v>#N/A</v>
      </c>
      <c r="C235" s="2" t="e">
        <f>VLOOKUP(tActivos_conocimiento245[[#This Row],[Codigo Saber]],tSaberes_y_criticidad!B:D,3)</f>
        <v>#N/A</v>
      </c>
    </row>
    <row r="236" spans="1:3" x14ac:dyDescent="0.35">
      <c r="A236" s="7"/>
      <c r="B236" s="7" t="e">
        <f>VLOOKUP(tActivos_conocimiento245[[#This Row],[Codigo Saber]],tSaberes_y_criticidad!B:D,2)</f>
        <v>#N/A</v>
      </c>
      <c r="C236" s="2" t="e">
        <f>VLOOKUP(tActivos_conocimiento245[[#This Row],[Codigo Saber]],tSaberes_y_criticidad!B:D,3)</f>
        <v>#N/A</v>
      </c>
    </row>
    <row r="237" spans="1:3" x14ac:dyDescent="0.35">
      <c r="A237" s="7"/>
      <c r="B237" s="7" t="e">
        <f>VLOOKUP(tActivos_conocimiento245[[#This Row],[Codigo Saber]],tSaberes_y_criticidad!B:D,2)</f>
        <v>#N/A</v>
      </c>
      <c r="C237" s="2" t="e">
        <f>VLOOKUP(tActivos_conocimiento245[[#This Row],[Codigo Saber]],tSaberes_y_criticidad!B:D,3)</f>
        <v>#N/A</v>
      </c>
    </row>
    <row r="238" spans="1:3" x14ac:dyDescent="0.35">
      <c r="A238" s="7"/>
      <c r="B238" s="7" t="e">
        <f>VLOOKUP(tActivos_conocimiento245[[#This Row],[Codigo Saber]],tSaberes_y_criticidad!B:D,2)</f>
        <v>#N/A</v>
      </c>
      <c r="C238" s="2" t="e">
        <f>VLOOKUP(tActivos_conocimiento245[[#This Row],[Codigo Saber]],tSaberes_y_criticidad!B:D,3)</f>
        <v>#N/A</v>
      </c>
    </row>
    <row r="239" spans="1:3" x14ac:dyDescent="0.35">
      <c r="A239" s="7"/>
      <c r="B239" s="7" t="e">
        <f>VLOOKUP(tActivos_conocimiento245[[#This Row],[Codigo Saber]],tSaberes_y_criticidad!B:D,2)</f>
        <v>#N/A</v>
      </c>
      <c r="C239" s="2" t="e">
        <f>VLOOKUP(tActivos_conocimiento245[[#This Row],[Codigo Saber]],tSaberes_y_criticidad!B:D,3)</f>
        <v>#N/A</v>
      </c>
    </row>
    <row r="240" spans="1:3" x14ac:dyDescent="0.35">
      <c r="A240" s="7"/>
      <c r="B240" s="7" t="e">
        <f>VLOOKUP(tActivos_conocimiento245[[#This Row],[Codigo Saber]],tSaberes_y_criticidad!B:D,2)</f>
        <v>#N/A</v>
      </c>
      <c r="C240" s="2" t="e">
        <f>VLOOKUP(tActivos_conocimiento245[[#This Row],[Codigo Saber]],tSaberes_y_criticidad!B:D,3)</f>
        <v>#N/A</v>
      </c>
    </row>
    <row r="241" spans="1:3" x14ac:dyDescent="0.35">
      <c r="A241" s="7"/>
      <c r="B241" s="7" t="e">
        <f>VLOOKUP(tActivos_conocimiento245[[#This Row],[Codigo Saber]],tSaberes_y_criticidad!B:D,2)</f>
        <v>#N/A</v>
      </c>
      <c r="C241" s="2" t="e">
        <f>VLOOKUP(tActivos_conocimiento245[[#This Row],[Codigo Saber]],tSaberes_y_criticidad!B:D,3)</f>
        <v>#N/A</v>
      </c>
    </row>
    <row r="242" spans="1:3" x14ac:dyDescent="0.35">
      <c r="A242" s="7"/>
      <c r="B242" s="7" t="e">
        <f>VLOOKUP(tActivos_conocimiento245[[#This Row],[Codigo Saber]],tSaberes_y_criticidad!B:D,2)</f>
        <v>#N/A</v>
      </c>
      <c r="C242" s="2" t="e">
        <f>VLOOKUP(tActivos_conocimiento245[[#This Row],[Codigo Saber]],tSaberes_y_criticidad!B:D,3)</f>
        <v>#N/A</v>
      </c>
    </row>
    <row r="243" spans="1:3" x14ac:dyDescent="0.35">
      <c r="A243" s="7"/>
      <c r="B243" s="7" t="e">
        <f>VLOOKUP(tActivos_conocimiento245[[#This Row],[Codigo Saber]],tSaberes_y_criticidad!B:D,2)</f>
        <v>#N/A</v>
      </c>
      <c r="C243" s="2" t="e">
        <f>VLOOKUP(tActivos_conocimiento245[[#This Row],[Codigo Saber]],tSaberes_y_criticidad!B:D,3)</f>
        <v>#N/A</v>
      </c>
    </row>
    <row r="244" spans="1:3" x14ac:dyDescent="0.35">
      <c r="A244" s="7"/>
      <c r="B244" s="7" t="e">
        <f>VLOOKUP(tActivos_conocimiento245[[#This Row],[Codigo Saber]],tSaberes_y_criticidad!B:D,2)</f>
        <v>#N/A</v>
      </c>
      <c r="C244" s="2" t="e">
        <f>VLOOKUP(tActivos_conocimiento245[[#This Row],[Codigo Saber]],tSaberes_y_criticidad!B:D,3)</f>
        <v>#N/A</v>
      </c>
    </row>
    <row r="245" spans="1:3" x14ac:dyDescent="0.35">
      <c r="A245" s="7"/>
      <c r="B245" s="7" t="e">
        <f>VLOOKUP(tActivos_conocimiento245[[#This Row],[Codigo Saber]],tSaberes_y_criticidad!B:D,2)</f>
        <v>#N/A</v>
      </c>
      <c r="C245" s="2" t="e">
        <f>VLOOKUP(tActivos_conocimiento245[[#This Row],[Codigo Saber]],tSaberes_y_criticidad!B:D,3)</f>
        <v>#N/A</v>
      </c>
    </row>
    <row r="246" spans="1:3" x14ac:dyDescent="0.35">
      <c r="A246" s="7"/>
      <c r="B246" s="7" t="e">
        <f>VLOOKUP(tActivos_conocimiento245[[#This Row],[Codigo Saber]],tSaberes_y_criticidad!B:D,2)</f>
        <v>#N/A</v>
      </c>
      <c r="C246" s="2" t="e">
        <f>VLOOKUP(tActivos_conocimiento245[[#This Row],[Codigo Saber]],tSaberes_y_criticidad!B:D,3)</f>
        <v>#N/A</v>
      </c>
    </row>
    <row r="247" spans="1:3" x14ac:dyDescent="0.35">
      <c r="A247" s="7"/>
      <c r="B247" s="7" t="e">
        <f>VLOOKUP(tActivos_conocimiento245[[#This Row],[Codigo Saber]],tSaberes_y_criticidad!B:D,2)</f>
        <v>#N/A</v>
      </c>
      <c r="C247" s="2" t="e">
        <f>VLOOKUP(tActivos_conocimiento245[[#This Row],[Codigo Saber]],tSaberes_y_criticidad!B:D,3)</f>
        <v>#N/A</v>
      </c>
    </row>
    <row r="248" spans="1:3" x14ac:dyDescent="0.35">
      <c r="A248" s="7"/>
      <c r="B248" s="7" t="e">
        <f>VLOOKUP(tActivos_conocimiento245[[#This Row],[Codigo Saber]],tSaberes_y_criticidad!B:D,2)</f>
        <v>#N/A</v>
      </c>
      <c r="C248" s="2" t="e">
        <f>VLOOKUP(tActivos_conocimiento245[[#This Row],[Codigo Saber]],tSaberes_y_criticidad!B:D,3)</f>
        <v>#N/A</v>
      </c>
    </row>
    <row r="249" spans="1:3" x14ac:dyDescent="0.35">
      <c r="A249" s="7"/>
      <c r="B249" s="7" t="e">
        <f>VLOOKUP(tActivos_conocimiento245[[#This Row],[Codigo Saber]],tSaberes_y_criticidad!B:D,2)</f>
        <v>#N/A</v>
      </c>
      <c r="C249" s="2" t="e">
        <f>VLOOKUP(tActivos_conocimiento245[[#This Row],[Codigo Saber]],tSaberes_y_criticidad!B:D,3)</f>
        <v>#N/A</v>
      </c>
    </row>
    <row r="250" spans="1:3" x14ac:dyDescent="0.35">
      <c r="A250" s="7"/>
      <c r="B250" s="7" t="e">
        <f>VLOOKUP(tActivos_conocimiento245[[#This Row],[Codigo Saber]],tSaberes_y_criticidad!B:D,2)</f>
        <v>#N/A</v>
      </c>
      <c r="C250" s="2" t="e">
        <f>VLOOKUP(tActivos_conocimiento245[[#This Row],[Codigo Saber]],tSaberes_y_criticidad!B:D,3)</f>
        <v>#N/A</v>
      </c>
    </row>
    <row r="251" spans="1:3" x14ac:dyDescent="0.35">
      <c r="A251" s="7"/>
      <c r="B251" s="7" t="e">
        <f>VLOOKUP(tActivos_conocimiento245[[#This Row],[Codigo Saber]],tSaberes_y_criticidad!B:D,2)</f>
        <v>#N/A</v>
      </c>
      <c r="C251" s="2" t="e">
        <f>VLOOKUP(tActivos_conocimiento245[[#This Row],[Codigo Saber]],tSaberes_y_criticidad!B:D,3)</f>
        <v>#N/A</v>
      </c>
    </row>
    <row r="252" spans="1:3" x14ac:dyDescent="0.35">
      <c r="A252" s="7"/>
      <c r="B252" s="7" t="e">
        <f>VLOOKUP(tActivos_conocimiento245[[#This Row],[Codigo Saber]],tSaberes_y_criticidad!B:D,2)</f>
        <v>#N/A</v>
      </c>
      <c r="C252" s="2" t="e">
        <f>VLOOKUP(tActivos_conocimiento245[[#This Row],[Codigo Saber]],tSaberes_y_criticidad!B:D,3)</f>
        <v>#N/A</v>
      </c>
    </row>
    <row r="253" spans="1:3" x14ac:dyDescent="0.35">
      <c r="A253" s="7"/>
      <c r="B253" s="7" t="e">
        <f>VLOOKUP(tActivos_conocimiento245[[#This Row],[Codigo Saber]],tSaberes_y_criticidad!B:D,2)</f>
        <v>#N/A</v>
      </c>
      <c r="C253" s="2" t="e">
        <f>VLOOKUP(tActivos_conocimiento245[[#This Row],[Codigo Saber]],tSaberes_y_criticidad!B:D,3)</f>
        <v>#N/A</v>
      </c>
    </row>
    <row r="254" spans="1:3" x14ac:dyDescent="0.35">
      <c r="A254" s="7"/>
      <c r="B254" s="7" t="e">
        <f>VLOOKUP(tActivos_conocimiento245[[#This Row],[Codigo Saber]],tSaberes_y_criticidad!B:D,2)</f>
        <v>#N/A</v>
      </c>
      <c r="C254" s="2" t="e">
        <f>VLOOKUP(tActivos_conocimiento245[[#This Row],[Codigo Saber]],tSaberes_y_criticidad!B:D,3)</f>
        <v>#N/A</v>
      </c>
    </row>
    <row r="255" spans="1:3" x14ac:dyDescent="0.35">
      <c r="A255" s="7"/>
      <c r="B255" s="7" t="e">
        <f>VLOOKUP(tActivos_conocimiento245[[#This Row],[Codigo Saber]],tSaberes_y_criticidad!B:D,2)</f>
        <v>#N/A</v>
      </c>
      <c r="C255" s="2" t="e">
        <f>VLOOKUP(tActivos_conocimiento245[[#This Row],[Codigo Saber]],tSaberes_y_criticidad!B:D,3)</f>
        <v>#N/A</v>
      </c>
    </row>
    <row r="256" spans="1:3" x14ac:dyDescent="0.35">
      <c r="A256" s="7"/>
      <c r="B256" s="7" t="e">
        <f>VLOOKUP(tActivos_conocimiento245[[#This Row],[Codigo Saber]],tSaberes_y_criticidad!B:D,2)</f>
        <v>#N/A</v>
      </c>
      <c r="C256" s="2" t="e">
        <f>VLOOKUP(tActivos_conocimiento245[[#This Row],[Codigo Saber]],tSaberes_y_criticidad!B:D,3)</f>
        <v>#N/A</v>
      </c>
    </row>
    <row r="257" spans="1:3" x14ac:dyDescent="0.35">
      <c r="A257" s="7"/>
      <c r="B257" s="7" t="e">
        <f>VLOOKUP(tActivos_conocimiento245[[#This Row],[Codigo Saber]],tSaberes_y_criticidad!B:D,2)</f>
        <v>#N/A</v>
      </c>
      <c r="C257" s="2" t="e">
        <f>VLOOKUP(tActivos_conocimiento245[[#This Row],[Codigo Saber]],tSaberes_y_criticidad!B:D,3)</f>
        <v>#N/A</v>
      </c>
    </row>
    <row r="258" spans="1:3" x14ac:dyDescent="0.35">
      <c r="A258" s="7"/>
      <c r="B258" s="7" t="e">
        <f>VLOOKUP(tActivos_conocimiento245[[#This Row],[Codigo Saber]],tSaberes_y_criticidad!B:D,2)</f>
        <v>#N/A</v>
      </c>
      <c r="C258" s="2" t="e">
        <f>VLOOKUP(tActivos_conocimiento245[[#This Row],[Codigo Saber]],tSaberes_y_criticidad!B:D,3)</f>
        <v>#N/A</v>
      </c>
    </row>
    <row r="259" spans="1:3" x14ac:dyDescent="0.35">
      <c r="A259" s="7"/>
      <c r="B259" s="7" t="e">
        <f>VLOOKUP(tActivos_conocimiento245[[#This Row],[Codigo Saber]],tSaberes_y_criticidad!B:D,2)</f>
        <v>#N/A</v>
      </c>
      <c r="C259" s="2" t="e">
        <f>VLOOKUP(tActivos_conocimiento245[[#This Row],[Codigo Saber]],tSaberes_y_criticidad!B:D,3)</f>
        <v>#N/A</v>
      </c>
    </row>
    <row r="260" spans="1:3" x14ac:dyDescent="0.35">
      <c r="A260" s="7"/>
      <c r="B260" s="7" t="e">
        <f>VLOOKUP(tActivos_conocimiento245[[#This Row],[Codigo Saber]],tSaberes_y_criticidad!B:D,2)</f>
        <v>#N/A</v>
      </c>
      <c r="C260" s="2" t="e">
        <f>VLOOKUP(tActivos_conocimiento245[[#This Row],[Codigo Saber]],tSaberes_y_criticidad!B:D,3)</f>
        <v>#N/A</v>
      </c>
    </row>
    <row r="261" spans="1:3" x14ac:dyDescent="0.35">
      <c r="A261" s="7"/>
      <c r="B261" s="7" t="e">
        <f>VLOOKUP(tActivos_conocimiento245[[#This Row],[Codigo Saber]],tSaberes_y_criticidad!B:D,2)</f>
        <v>#N/A</v>
      </c>
      <c r="C261" s="2" t="e">
        <f>VLOOKUP(tActivos_conocimiento245[[#This Row],[Codigo Saber]],tSaberes_y_criticidad!B:D,3)</f>
        <v>#N/A</v>
      </c>
    </row>
    <row r="262" spans="1:3" x14ac:dyDescent="0.35">
      <c r="A262" s="7"/>
      <c r="B262" s="7" t="e">
        <f>VLOOKUP(tActivos_conocimiento245[[#This Row],[Codigo Saber]],tSaberes_y_criticidad!B:D,2)</f>
        <v>#N/A</v>
      </c>
      <c r="C262" s="2" t="e">
        <f>VLOOKUP(tActivos_conocimiento245[[#This Row],[Codigo Saber]],tSaberes_y_criticidad!B:D,3)</f>
        <v>#N/A</v>
      </c>
    </row>
    <row r="263" spans="1:3" x14ac:dyDescent="0.35">
      <c r="A263" s="7"/>
      <c r="B263" s="7" t="e">
        <f>VLOOKUP(tActivos_conocimiento245[[#This Row],[Codigo Saber]],tSaberes_y_criticidad!B:D,2)</f>
        <v>#N/A</v>
      </c>
      <c r="C263" s="2" t="e">
        <f>VLOOKUP(tActivos_conocimiento245[[#This Row],[Codigo Saber]],tSaberes_y_criticidad!B:D,3)</f>
        <v>#N/A</v>
      </c>
    </row>
    <row r="264" spans="1:3" x14ac:dyDescent="0.35">
      <c r="A264" s="7"/>
      <c r="B264" s="7" t="e">
        <f>VLOOKUP(tActivos_conocimiento245[[#This Row],[Codigo Saber]],tSaberes_y_criticidad!B:D,2)</f>
        <v>#N/A</v>
      </c>
      <c r="C264" s="2" t="e">
        <f>VLOOKUP(tActivos_conocimiento245[[#This Row],[Codigo Saber]],tSaberes_y_criticidad!B:D,3)</f>
        <v>#N/A</v>
      </c>
    </row>
    <row r="265" spans="1:3" x14ac:dyDescent="0.35">
      <c r="A265" s="7"/>
      <c r="B265" s="7" t="e">
        <f>VLOOKUP(tActivos_conocimiento245[[#This Row],[Codigo Saber]],tSaberes_y_criticidad!B:D,2)</f>
        <v>#N/A</v>
      </c>
      <c r="C265" s="2" t="e">
        <f>VLOOKUP(tActivos_conocimiento245[[#This Row],[Codigo Saber]],tSaberes_y_criticidad!B:D,3)</f>
        <v>#N/A</v>
      </c>
    </row>
    <row r="266" spans="1:3" x14ac:dyDescent="0.35">
      <c r="A266" s="7"/>
      <c r="B266" s="7" t="e">
        <f>VLOOKUP(tActivos_conocimiento245[[#This Row],[Codigo Saber]],tSaberes_y_criticidad!B:D,2)</f>
        <v>#N/A</v>
      </c>
      <c r="C266" s="2" t="e">
        <f>VLOOKUP(tActivos_conocimiento245[[#This Row],[Codigo Saber]],tSaberes_y_criticidad!B:D,3)</f>
        <v>#N/A</v>
      </c>
    </row>
    <row r="267" spans="1:3" x14ac:dyDescent="0.35">
      <c r="A267" s="7"/>
      <c r="B267" s="7" t="e">
        <f>VLOOKUP(tActivos_conocimiento245[[#This Row],[Codigo Saber]],tSaberes_y_criticidad!B:D,2)</f>
        <v>#N/A</v>
      </c>
      <c r="C267" s="2" t="e">
        <f>VLOOKUP(tActivos_conocimiento245[[#This Row],[Codigo Saber]],tSaberes_y_criticidad!B:D,3)</f>
        <v>#N/A</v>
      </c>
    </row>
    <row r="268" spans="1:3" x14ac:dyDescent="0.35">
      <c r="A268" s="7"/>
      <c r="B268" s="7" t="e">
        <f>VLOOKUP(tActivos_conocimiento245[[#This Row],[Codigo Saber]],tSaberes_y_criticidad!B:D,2)</f>
        <v>#N/A</v>
      </c>
      <c r="C268" s="2" t="e">
        <f>VLOOKUP(tActivos_conocimiento245[[#This Row],[Codigo Saber]],tSaberes_y_criticidad!B:D,3)</f>
        <v>#N/A</v>
      </c>
    </row>
    <row r="269" spans="1:3" x14ac:dyDescent="0.35">
      <c r="A269" s="7"/>
      <c r="B269" s="7" t="e">
        <f>VLOOKUP(tActivos_conocimiento245[[#This Row],[Codigo Saber]],tSaberes_y_criticidad!B:D,2)</f>
        <v>#N/A</v>
      </c>
      <c r="C269" s="2" t="e">
        <f>VLOOKUP(tActivos_conocimiento245[[#This Row],[Codigo Saber]],tSaberes_y_criticidad!B:D,3)</f>
        <v>#N/A</v>
      </c>
    </row>
    <row r="270" spans="1:3" x14ac:dyDescent="0.35">
      <c r="A270" s="7"/>
      <c r="B270" s="7" t="e">
        <f>VLOOKUP(tActivos_conocimiento245[[#This Row],[Codigo Saber]],tSaberes_y_criticidad!B:D,2)</f>
        <v>#N/A</v>
      </c>
      <c r="C270" s="2" t="e">
        <f>VLOOKUP(tActivos_conocimiento245[[#This Row],[Codigo Saber]],tSaberes_y_criticidad!B:D,3)</f>
        <v>#N/A</v>
      </c>
    </row>
    <row r="271" spans="1:3" x14ac:dyDescent="0.35">
      <c r="A271" s="7"/>
      <c r="B271" s="7" t="e">
        <f>VLOOKUP(tActivos_conocimiento245[[#This Row],[Codigo Saber]],tSaberes_y_criticidad!B:D,2)</f>
        <v>#N/A</v>
      </c>
      <c r="C271" s="2" t="e">
        <f>VLOOKUP(tActivos_conocimiento245[[#This Row],[Codigo Saber]],tSaberes_y_criticidad!B:D,3)</f>
        <v>#N/A</v>
      </c>
    </row>
    <row r="272" spans="1:3" x14ac:dyDescent="0.35">
      <c r="A272" s="7"/>
      <c r="B272" s="7" t="e">
        <f>VLOOKUP(tActivos_conocimiento245[[#This Row],[Codigo Saber]],tSaberes_y_criticidad!B:D,2)</f>
        <v>#N/A</v>
      </c>
      <c r="C272" s="2" t="e">
        <f>VLOOKUP(tActivos_conocimiento245[[#This Row],[Codigo Saber]],tSaberes_y_criticidad!B:D,3)</f>
        <v>#N/A</v>
      </c>
    </row>
    <row r="273" spans="1:3" s="4" customFormat="1" x14ac:dyDescent="0.35">
      <c r="A273" s="7"/>
      <c r="B273" s="7" t="e">
        <f>VLOOKUP(tActivos_conocimiento245[[#This Row],[Codigo Saber]],tSaberes_y_criticidad!B:D,2)</f>
        <v>#N/A</v>
      </c>
      <c r="C273" s="4" t="e">
        <f>VLOOKUP(tActivos_conocimiento245[[#This Row],[Codigo Saber]],tSaberes_y_criticidad!B:D,3)</f>
        <v>#N/A</v>
      </c>
    </row>
    <row r="274" spans="1:3" x14ac:dyDescent="0.35">
      <c r="A274" s="7"/>
      <c r="B274" s="7" t="e">
        <f>VLOOKUP(tActivos_conocimiento245[[#This Row],[Codigo Saber]],tSaberes_y_criticidad!B:D,2)</f>
        <v>#N/A</v>
      </c>
      <c r="C274" s="2" t="e">
        <f>VLOOKUP(tActivos_conocimiento245[[#This Row],[Codigo Saber]],tSaberes_y_criticidad!B:D,3)</f>
        <v>#N/A</v>
      </c>
    </row>
    <row r="275" spans="1:3" x14ac:dyDescent="0.35">
      <c r="A275" s="7"/>
      <c r="B275" s="7" t="e">
        <f>VLOOKUP(tActivos_conocimiento245[[#This Row],[Codigo Saber]],tSaberes_y_criticidad!B:D,2)</f>
        <v>#N/A</v>
      </c>
      <c r="C275" s="2" t="e">
        <f>VLOOKUP(tActivos_conocimiento245[[#This Row],[Codigo Saber]],tSaberes_y_criticidad!B:D,3)</f>
        <v>#N/A</v>
      </c>
    </row>
    <row r="276" spans="1:3" x14ac:dyDescent="0.35">
      <c r="A276" s="7"/>
      <c r="B276" s="7" t="e">
        <f>VLOOKUP(tActivos_conocimiento245[[#This Row],[Codigo Saber]],tSaberes_y_criticidad!B:D,2)</f>
        <v>#N/A</v>
      </c>
      <c r="C276" s="2" t="e">
        <f>VLOOKUP(tActivos_conocimiento245[[#This Row],[Codigo Saber]],tSaberes_y_criticidad!B:D,3)</f>
        <v>#N/A</v>
      </c>
    </row>
    <row r="277" spans="1:3" x14ac:dyDescent="0.35">
      <c r="A277" s="7"/>
      <c r="B277" s="7" t="e">
        <f>VLOOKUP(tActivos_conocimiento245[[#This Row],[Codigo Saber]],tSaberes_y_criticidad!B:D,2)</f>
        <v>#N/A</v>
      </c>
      <c r="C277" s="2" t="e">
        <f>VLOOKUP(tActivos_conocimiento245[[#This Row],[Codigo Saber]],tSaberes_y_criticidad!B:D,3)</f>
        <v>#N/A</v>
      </c>
    </row>
    <row r="278" spans="1:3" x14ac:dyDescent="0.35">
      <c r="A278" s="7"/>
      <c r="B278" s="7" t="e">
        <f>VLOOKUP(tActivos_conocimiento245[[#This Row],[Codigo Saber]],tSaberes_y_criticidad!B:D,2)</f>
        <v>#N/A</v>
      </c>
      <c r="C278" s="2" t="e">
        <f>VLOOKUP(tActivos_conocimiento245[[#This Row],[Codigo Saber]],tSaberes_y_criticidad!B:D,3)</f>
        <v>#N/A</v>
      </c>
    </row>
    <row r="279" spans="1:3" x14ac:dyDescent="0.35">
      <c r="A279" s="7"/>
      <c r="B279" s="7" t="e">
        <f>VLOOKUP(tActivos_conocimiento245[[#This Row],[Codigo Saber]],tSaberes_y_criticidad!B:D,2)</f>
        <v>#N/A</v>
      </c>
      <c r="C279" s="2" t="e">
        <f>VLOOKUP(tActivos_conocimiento245[[#This Row],[Codigo Saber]],tSaberes_y_criticidad!B:D,3)</f>
        <v>#N/A</v>
      </c>
    </row>
    <row r="280" spans="1:3" x14ac:dyDescent="0.35">
      <c r="A280" s="7"/>
      <c r="B280" s="7" t="e">
        <f>VLOOKUP(tActivos_conocimiento245[[#This Row],[Codigo Saber]],tSaberes_y_criticidad!B:D,2)</f>
        <v>#N/A</v>
      </c>
      <c r="C280" s="2" t="e">
        <f>VLOOKUP(tActivos_conocimiento245[[#This Row],[Codigo Saber]],tSaberes_y_criticidad!B:D,3)</f>
        <v>#N/A</v>
      </c>
    </row>
    <row r="281" spans="1:3" x14ac:dyDescent="0.35">
      <c r="A281" s="7"/>
      <c r="B281" s="7" t="e">
        <f>VLOOKUP(tActivos_conocimiento245[[#This Row],[Codigo Saber]],tSaberes_y_criticidad!B:D,2)</f>
        <v>#N/A</v>
      </c>
      <c r="C281" s="2" t="e">
        <f>VLOOKUP(tActivos_conocimiento245[[#This Row],[Codigo Saber]],tSaberes_y_criticidad!B:D,3)</f>
        <v>#N/A</v>
      </c>
    </row>
    <row r="282" spans="1:3" x14ac:dyDescent="0.35">
      <c r="A282" s="7"/>
      <c r="B282" s="7" t="e">
        <f>VLOOKUP(tActivos_conocimiento245[[#This Row],[Codigo Saber]],tSaberes_y_criticidad!B:D,2)</f>
        <v>#N/A</v>
      </c>
      <c r="C282" s="2" t="e">
        <f>VLOOKUP(tActivos_conocimiento245[[#This Row],[Codigo Saber]],tSaberes_y_criticidad!B:D,3)</f>
        <v>#N/A</v>
      </c>
    </row>
    <row r="283" spans="1:3" x14ac:dyDescent="0.35">
      <c r="A283" s="7"/>
      <c r="B283" s="7" t="e">
        <f>VLOOKUP(tActivos_conocimiento245[[#This Row],[Codigo Saber]],tSaberes_y_criticidad!B:D,2)</f>
        <v>#N/A</v>
      </c>
      <c r="C283" s="2" t="e">
        <f>VLOOKUP(tActivos_conocimiento245[[#This Row],[Codigo Saber]],tSaberes_y_criticidad!B:D,3)</f>
        <v>#N/A</v>
      </c>
    </row>
    <row r="284" spans="1:3" x14ac:dyDescent="0.35">
      <c r="A284" s="7"/>
      <c r="B284" s="7" t="e">
        <f>VLOOKUP(tActivos_conocimiento245[[#This Row],[Codigo Saber]],tSaberes_y_criticidad!B:D,2)</f>
        <v>#N/A</v>
      </c>
      <c r="C284" s="2" t="e">
        <f>VLOOKUP(tActivos_conocimiento245[[#This Row],[Codigo Saber]],tSaberes_y_criticidad!B:D,3)</f>
        <v>#N/A</v>
      </c>
    </row>
    <row r="285" spans="1:3" x14ac:dyDescent="0.35">
      <c r="A285" s="7"/>
      <c r="B285" s="7" t="e">
        <f>VLOOKUP(tActivos_conocimiento245[[#This Row],[Codigo Saber]],tSaberes_y_criticidad!B:D,2)</f>
        <v>#N/A</v>
      </c>
      <c r="C285" s="2" t="e">
        <f>VLOOKUP(tActivos_conocimiento245[[#This Row],[Codigo Saber]],tSaberes_y_criticidad!B:D,3)</f>
        <v>#N/A</v>
      </c>
    </row>
    <row r="286" spans="1:3" x14ac:dyDescent="0.35">
      <c r="A286" s="7"/>
      <c r="B286" s="7" t="e">
        <f>VLOOKUP(tActivos_conocimiento245[[#This Row],[Codigo Saber]],tSaberes_y_criticidad!B:D,2)</f>
        <v>#N/A</v>
      </c>
      <c r="C286" s="2" t="e">
        <f>VLOOKUP(tActivos_conocimiento245[[#This Row],[Codigo Saber]],tSaberes_y_criticidad!B:D,3)</f>
        <v>#N/A</v>
      </c>
    </row>
    <row r="287" spans="1:3" x14ac:dyDescent="0.35">
      <c r="A287" s="7"/>
      <c r="B287" s="7" t="e">
        <f>VLOOKUP(tActivos_conocimiento245[[#This Row],[Codigo Saber]],tSaberes_y_criticidad!B:D,2)</f>
        <v>#N/A</v>
      </c>
      <c r="C287" s="2" t="e">
        <f>VLOOKUP(tActivos_conocimiento245[[#This Row],[Codigo Saber]],tSaberes_y_criticidad!B:D,3)</f>
        <v>#N/A</v>
      </c>
    </row>
    <row r="288" spans="1:3" x14ac:dyDescent="0.35">
      <c r="A288" s="7"/>
      <c r="B288" s="7" t="e">
        <f>VLOOKUP(tActivos_conocimiento245[[#This Row],[Codigo Saber]],tSaberes_y_criticidad!B:D,2)</f>
        <v>#N/A</v>
      </c>
      <c r="C288" s="2" t="e">
        <f>VLOOKUP(tActivos_conocimiento245[[#This Row],[Codigo Saber]],tSaberes_y_criticidad!B:D,3)</f>
        <v>#N/A</v>
      </c>
    </row>
    <row r="289" spans="1:3" x14ac:dyDescent="0.35">
      <c r="A289" s="7"/>
      <c r="B289" s="7" t="e">
        <f>VLOOKUP(tActivos_conocimiento245[[#This Row],[Codigo Saber]],tSaberes_y_criticidad!B:D,2)</f>
        <v>#N/A</v>
      </c>
      <c r="C289" s="2" t="e">
        <f>VLOOKUP(tActivos_conocimiento245[[#This Row],[Codigo Saber]],tSaberes_y_criticidad!B:D,3)</f>
        <v>#N/A</v>
      </c>
    </row>
    <row r="290" spans="1:3" x14ac:dyDescent="0.35">
      <c r="A290" s="7"/>
      <c r="B290" s="7" t="e">
        <f>VLOOKUP(tActivos_conocimiento245[[#This Row],[Codigo Saber]],tSaberes_y_criticidad!B:D,2)</f>
        <v>#N/A</v>
      </c>
      <c r="C290" s="2" t="e">
        <f>VLOOKUP(tActivos_conocimiento245[[#This Row],[Codigo Saber]],tSaberes_y_criticidad!B:D,3)</f>
        <v>#N/A</v>
      </c>
    </row>
    <row r="291" spans="1:3" x14ac:dyDescent="0.35">
      <c r="A291" s="7"/>
      <c r="B291" s="7" t="e">
        <f>VLOOKUP(tActivos_conocimiento245[[#This Row],[Codigo Saber]],tSaberes_y_criticidad!B:D,2)</f>
        <v>#N/A</v>
      </c>
      <c r="C291" s="2" t="e">
        <f>VLOOKUP(tActivos_conocimiento245[[#This Row],[Codigo Saber]],tSaberes_y_criticidad!B:D,3)</f>
        <v>#N/A</v>
      </c>
    </row>
    <row r="292" spans="1:3" x14ac:dyDescent="0.35">
      <c r="A292" s="7"/>
      <c r="B292" s="7" t="e">
        <f>VLOOKUP(tActivos_conocimiento245[[#This Row],[Codigo Saber]],tSaberes_y_criticidad!B:D,2)</f>
        <v>#N/A</v>
      </c>
      <c r="C292" s="2" t="e">
        <f>VLOOKUP(tActivos_conocimiento245[[#This Row],[Codigo Saber]],tSaberes_y_criticidad!B:D,3)</f>
        <v>#N/A</v>
      </c>
    </row>
    <row r="293" spans="1:3" x14ac:dyDescent="0.35">
      <c r="A293" s="7"/>
      <c r="B293" s="7" t="e">
        <f>VLOOKUP(tActivos_conocimiento245[[#This Row],[Codigo Saber]],tSaberes_y_criticidad!B:D,2)</f>
        <v>#N/A</v>
      </c>
      <c r="C293" s="2" t="e">
        <f>VLOOKUP(tActivos_conocimiento245[[#This Row],[Codigo Saber]],tSaberes_y_criticidad!B:D,3)</f>
        <v>#N/A</v>
      </c>
    </row>
    <row r="294" spans="1:3" x14ac:dyDescent="0.35">
      <c r="A294" s="7"/>
      <c r="B294" s="7" t="e">
        <f>VLOOKUP(tActivos_conocimiento245[[#This Row],[Codigo Saber]],tSaberes_y_criticidad!B:D,2)</f>
        <v>#N/A</v>
      </c>
      <c r="C294" s="2" t="e">
        <f>VLOOKUP(tActivos_conocimiento245[[#This Row],[Codigo Saber]],tSaberes_y_criticidad!B:D,3)</f>
        <v>#N/A</v>
      </c>
    </row>
    <row r="295" spans="1:3" x14ac:dyDescent="0.35">
      <c r="A295" s="7"/>
      <c r="B295" s="7" t="e">
        <f>VLOOKUP(tActivos_conocimiento245[[#This Row],[Codigo Saber]],tSaberes_y_criticidad!B:D,2)</f>
        <v>#N/A</v>
      </c>
      <c r="C295" s="2" t="e">
        <f>VLOOKUP(tActivos_conocimiento245[[#This Row],[Codigo Saber]],tSaberes_y_criticidad!B:D,3)</f>
        <v>#N/A</v>
      </c>
    </row>
    <row r="296" spans="1:3" x14ac:dyDescent="0.35">
      <c r="A296" s="7"/>
      <c r="B296" s="7" t="e">
        <f>VLOOKUP(tActivos_conocimiento245[[#This Row],[Codigo Saber]],tSaberes_y_criticidad!B:D,2)</f>
        <v>#N/A</v>
      </c>
      <c r="C296" s="2" t="e">
        <f>VLOOKUP(tActivos_conocimiento245[[#This Row],[Codigo Saber]],tSaberes_y_criticidad!B:D,3)</f>
        <v>#N/A</v>
      </c>
    </row>
    <row r="297" spans="1:3" x14ac:dyDescent="0.35">
      <c r="A297" s="7"/>
      <c r="B297" s="7" t="e">
        <f>VLOOKUP(tActivos_conocimiento245[[#This Row],[Codigo Saber]],tSaberes_y_criticidad!B:D,2)</f>
        <v>#N/A</v>
      </c>
      <c r="C297" s="2" t="e">
        <f>VLOOKUP(tActivos_conocimiento245[[#This Row],[Codigo Saber]],tSaberes_y_criticidad!B:D,3)</f>
        <v>#N/A</v>
      </c>
    </row>
    <row r="298" spans="1:3" x14ac:dyDescent="0.35">
      <c r="A298" s="7"/>
      <c r="B298" s="7" t="e">
        <f>VLOOKUP(tActivos_conocimiento245[[#This Row],[Codigo Saber]],tSaberes_y_criticidad!B:D,2)</f>
        <v>#N/A</v>
      </c>
      <c r="C298" s="2" t="e">
        <f>VLOOKUP(tActivos_conocimiento245[[#This Row],[Codigo Saber]],tSaberes_y_criticidad!B:D,3)</f>
        <v>#N/A</v>
      </c>
    </row>
    <row r="299" spans="1:3" x14ac:dyDescent="0.35">
      <c r="A299" s="7"/>
      <c r="B299" s="7" t="e">
        <f>VLOOKUP(tActivos_conocimiento245[[#This Row],[Codigo Saber]],tSaberes_y_criticidad!B:D,2)</f>
        <v>#N/A</v>
      </c>
      <c r="C299" s="2" t="e">
        <f>VLOOKUP(tActivos_conocimiento245[[#This Row],[Codigo Saber]],tSaberes_y_criticidad!B:D,3)</f>
        <v>#N/A</v>
      </c>
    </row>
    <row r="300" spans="1:3" x14ac:dyDescent="0.35">
      <c r="A300" s="7"/>
      <c r="B300" s="7" t="e">
        <f>VLOOKUP(tActivos_conocimiento245[[#This Row],[Codigo Saber]],tSaberes_y_criticidad!B:D,2)</f>
        <v>#N/A</v>
      </c>
      <c r="C300" s="2" t="e">
        <f>VLOOKUP(tActivos_conocimiento245[[#This Row],[Codigo Saber]],tSaberes_y_criticidad!B:D,3)</f>
        <v>#N/A</v>
      </c>
    </row>
    <row r="301" spans="1:3" x14ac:dyDescent="0.35">
      <c r="A301" s="7"/>
      <c r="B301" s="7" t="e">
        <f>VLOOKUP(tActivos_conocimiento245[[#This Row],[Codigo Saber]],tSaberes_y_criticidad!B:D,2)</f>
        <v>#N/A</v>
      </c>
      <c r="C301" s="2" t="e">
        <f>VLOOKUP(tActivos_conocimiento245[[#This Row],[Codigo Saber]],tSaberes_y_criticidad!B:D,3)</f>
        <v>#N/A</v>
      </c>
    </row>
    <row r="302" spans="1:3" x14ac:dyDescent="0.35">
      <c r="A302" s="7"/>
      <c r="B302" s="7" t="e">
        <f>VLOOKUP(tActivos_conocimiento245[[#This Row],[Codigo Saber]],tSaberes_y_criticidad!B:D,2)</f>
        <v>#N/A</v>
      </c>
      <c r="C302" s="2" t="e">
        <f>VLOOKUP(tActivos_conocimiento245[[#This Row],[Codigo Saber]],tSaberes_y_criticidad!B:D,3)</f>
        <v>#N/A</v>
      </c>
    </row>
    <row r="303" spans="1:3" x14ac:dyDescent="0.35">
      <c r="A303" s="7"/>
      <c r="B303" s="7" t="e">
        <f>VLOOKUP(tActivos_conocimiento245[[#This Row],[Codigo Saber]],tSaberes_y_criticidad!B:D,2)</f>
        <v>#N/A</v>
      </c>
      <c r="C303" s="2" t="e">
        <f>VLOOKUP(tActivos_conocimiento245[[#This Row],[Codigo Saber]],tSaberes_y_criticidad!B:D,3)</f>
        <v>#N/A</v>
      </c>
    </row>
    <row r="304" spans="1:3" x14ac:dyDescent="0.35">
      <c r="A304" s="7"/>
      <c r="B304" s="7" t="e">
        <f>VLOOKUP(tActivos_conocimiento245[[#This Row],[Codigo Saber]],tSaberes_y_criticidad!B:D,2)</f>
        <v>#N/A</v>
      </c>
      <c r="C304" s="2" t="e">
        <f>VLOOKUP(tActivos_conocimiento245[[#This Row],[Codigo Saber]],tSaberes_y_criticidad!B:D,3)</f>
        <v>#N/A</v>
      </c>
    </row>
    <row r="305" spans="1:3" x14ac:dyDescent="0.35">
      <c r="A305" s="7"/>
      <c r="B305" s="7" t="e">
        <f>VLOOKUP(tActivos_conocimiento245[[#This Row],[Codigo Saber]],tSaberes_y_criticidad!B:D,2)</f>
        <v>#N/A</v>
      </c>
      <c r="C305" s="2" t="e">
        <f>VLOOKUP(tActivos_conocimiento245[[#This Row],[Codigo Saber]],tSaberes_y_criticidad!B:D,3)</f>
        <v>#N/A</v>
      </c>
    </row>
    <row r="306" spans="1:3" x14ac:dyDescent="0.35">
      <c r="A306" s="7"/>
      <c r="B306" s="7" t="e">
        <f>VLOOKUP(tActivos_conocimiento245[[#This Row],[Codigo Saber]],tSaberes_y_criticidad!B:D,2)</f>
        <v>#N/A</v>
      </c>
      <c r="C306" s="2" t="e">
        <f>VLOOKUP(tActivos_conocimiento245[[#This Row],[Codigo Saber]],tSaberes_y_criticidad!B:D,3)</f>
        <v>#N/A</v>
      </c>
    </row>
    <row r="307" spans="1:3" x14ac:dyDescent="0.35">
      <c r="A307" s="7"/>
      <c r="B307" s="7" t="e">
        <f>VLOOKUP(tActivos_conocimiento245[[#This Row],[Codigo Saber]],tSaberes_y_criticidad!B:D,2)</f>
        <v>#N/A</v>
      </c>
      <c r="C307" s="2" t="e">
        <f>VLOOKUP(tActivos_conocimiento245[[#This Row],[Codigo Saber]],tSaberes_y_criticidad!B:D,3)</f>
        <v>#N/A</v>
      </c>
    </row>
    <row r="308" spans="1:3" x14ac:dyDescent="0.35">
      <c r="A308" s="7"/>
      <c r="B308" s="7" t="e">
        <f>VLOOKUP(tActivos_conocimiento245[[#This Row],[Codigo Saber]],tSaberes_y_criticidad!B:D,2)</f>
        <v>#N/A</v>
      </c>
      <c r="C308" s="2" t="e">
        <f>VLOOKUP(tActivos_conocimiento245[[#This Row],[Codigo Saber]],tSaberes_y_criticidad!B:D,3)</f>
        <v>#N/A</v>
      </c>
    </row>
    <row r="309" spans="1:3" x14ac:dyDescent="0.35">
      <c r="A309" s="7"/>
      <c r="B309" s="7" t="e">
        <f>VLOOKUP(tActivos_conocimiento245[[#This Row],[Codigo Saber]],tSaberes_y_criticidad!B:D,2)</f>
        <v>#N/A</v>
      </c>
      <c r="C309" s="2" t="e">
        <f>VLOOKUP(tActivos_conocimiento245[[#This Row],[Codigo Saber]],tSaberes_y_criticidad!B:D,3)</f>
        <v>#N/A</v>
      </c>
    </row>
    <row r="310" spans="1:3" x14ac:dyDescent="0.35">
      <c r="A310" s="7"/>
      <c r="B310" s="7" t="e">
        <f>VLOOKUP(tActivos_conocimiento245[[#This Row],[Codigo Saber]],tSaberes_y_criticidad!B:D,2)</f>
        <v>#N/A</v>
      </c>
      <c r="C310" s="2" t="e">
        <f>VLOOKUP(tActivos_conocimiento245[[#This Row],[Codigo Saber]],tSaberes_y_criticidad!B:D,3)</f>
        <v>#N/A</v>
      </c>
    </row>
    <row r="311" spans="1:3" x14ac:dyDescent="0.35">
      <c r="A311" s="7"/>
      <c r="B311" s="7" t="e">
        <f>VLOOKUP(tActivos_conocimiento245[[#This Row],[Codigo Saber]],tSaberes_y_criticidad!B:D,2)</f>
        <v>#N/A</v>
      </c>
      <c r="C311" s="2" t="e">
        <f>VLOOKUP(tActivos_conocimiento245[[#This Row],[Codigo Saber]],tSaberes_y_criticidad!B:D,3)</f>
        <v>#N/A</v>
      </c>
    </row>
    <row r="312" spans="1:3" x14ac:dyDescent="0.35">
      <c r="A312" s="7"/>
      <c r="B312" s="7" t="e">
        <f>VLOOKUP(tActivos_conocimiento245[[#This Row],[Codigo Saber]],tSaberes_y_criticidad!B:D,2)</f>
        <v>#N/A</v>
      </c>
      <c r="C312" s="2" t="e">
        <f>VLOOKUP(tActivos_conocimiento245[[#This Row],[Codigo Saber]],tSaberes_y_criticidad!B:D,3)</f>
        <v>#N/A</v>
      </c>
    </row>
    <row r="313" spans="1:3" x14ac:dyDescent="0.35">
      <c r="A313" s="7"/>
      <c r="B313" s="7" t="e">
        <f>VLOOKUP(tActivos_conocimiento245[[#This Row],[Codigo Saber]],tSaberes_y_criticidad!B:D,2)</f>
        <v>#N/A</v>
      </c>
      <c r="C313" s="2" t="e">
        <f>VLOOKUP(tActivos_conocimiento245[[#This Row],[Codigo Saber]],tSaberes_y_criticidad!B:D,3)</f>
        <v>#N/A</v>
      </c>
    </row>
    <row r="314" spans="1:3" x14ac:dyDescent="0.35">
      <c r="A314" s="7"/>
      <c r="B314" s="7" t="e">
        <f>VLOOKUP(tActivos_conocimiento245[[#This Row],[Codigo Saber]],tSaberes_y_criticidad!B:D,2)</f>
        <v>#N/A</v>
      </c>
      <c r="C314" s="2" t="e">
        <f>VLOOKUP(tActivos_conocimiento245[[#This Row],[Codigo Saber]],tSaberes_y_criticidad!B:D,3)</f>
        <v>#N/A</v>
      </c>
    </row>
    <row r="315" spans="1:3" x14ac:dyDescent="0.35">
      <c r="A315" s="7"/>
      <c r="B315" s="7" t="e">
        <f>VLOOKUP(tActivos_conocimiento245[[#This Row],[Codigo Saber]],tSaberes_y_criticidad!B:D,2)</f>
        <v>#N/A</v>
      </c>
      <c r="C315" s="2" t="e">
        <f>VLOOKUP(tActivos_conocimiento245[[#This Row],[Codigo Saber]],tSaberes_y_criticidad!B:D,3)</f>
        <v>#N/A</v>
      </c>
    </row>
    <row r="316" spans="1:3" x14ac:dyDescent="0.35">
      <c r="A316" s="7"/>
      <c r="B316" s="7" t="e">
        <f>VLOOKUP(tActivos_conocimiento245[[#This Row],[Codigo Saber]],tSaberes_y_criticidad!B:D,2)</f>
        <v>#N/A</v>
      </c>
      <c r="C316" s="2" t="e">
        <f>VLOOKUP(tActivos_conocimiento245[[#This Row],[Codigo Saber]],tSaberes_y_criticidad!B:D,3)</f>
        <v>#N/A</v>
      </c>
    </row>
    <row r="317" spans="1:3" x14ac:dyDescent="0.35">
      <c r="A317" s="7"/>
      <c r="B317" s="7" t="e">
        <f>VLOOKUP(tActivos_conocimiento245[[#This Row],[Codigo Saber]],tSaberes_y_criticidad!B:D,2)</f>
        <v>#N/A</v>
      </c>
      <c r="C317" s="2" t="e">
        <f>VLOOKUP(tActivos_conocimiento245[[#This Row],[Codigo Saber]],tSaberes_y_criticidad!B:D,3)</f>
        <v>#N/A</v>
      </c>
    </row>
    <row r="318" spans="1:3" x14ac:dyDescent="0.35">
      <c r="A318" s="7"/>
      <c r="B318" s="7" t="e">
        <f>VLOOKUP(tActivos_conocimiento245[[#This Row],[Codigo Saber]],tSaberes_y_criticidad!B:D,2)</f>
        <v>#N/A</v>
      </c>
      <c r="C318" s="2" t="e">
        <f>VLOOKUP(tActivos_conocimiento245[[#This Row],[Codigo Saber]],tSaberes_y_criticidad!B:D,3)</f>
        <v>#N/A</v>
      </c>
    </row>
    <row r="319" spans="1:3" x14ac:dyDescent="0.35">
      <c r="A319" s="7"/>
      <c r="B319" s="7" t="e">
        <f>VLOOKUP(tActivos_conocimiento245[[#This Row],[Codigo Saber]],tSaberes_y_criticidad!B:D,2)</f>
        <v>#N/A</v>
      </c>
      <c r="C319" s="2" t="e">
        <f>VLOOKUP(tActivos_conocimiento245[[#This Row],[Codigo Saber]],tSaberes_y_criticidad!B:D,3)</f>
        <v>#N/A</v>
      </c>
    </row>
    <row r="320" spans="1:3" x14ac:dyDescent="0.35">
      <c r="A320" s="7"/>
      <c r="B320" s="7" t="e">
        <f>VLOOKUP(tActivos_conocimiento245[[#This Row],[Codigo Saber]],tSaberes_y_criticidad!B:D,2)</f>
        <v>#N/A</v>
      </c>
      <c r="C320" s="2" t="e">
        <f>VLOOKUP(tActivos_conocimiento245[[#This Row],[Codigo Saber]],tSaberes_y_criticidad!B:D,3)</f>
        <v>#N/A</v>
      </c>
    </row>
    <row r="321" spans="1:3" x14ac:dyDescent="0.35">
      <c r="A321" s="7"/>
      <c r="B321" s="7" t="e">
        <f>VLOOKUP(tActivos_conocimiento245[[#This Row],[Codigo Saber]],tSaberes_y_criticidad!B:D,2)</f>
        <v>#N/A</v>
      </c>
      <c r="C321" s="2" t="e">
        <f>VLOOKUP(tActivos_conocimiento245[[#This Row],[Codigo Saber]],tSaberes_y_criticidad!B:D,3)</f>
        <v>#N/A</v>
      </c>
    </row>
    <row r="322" spans="1:3" x14ac:dyDescent="0.35">
      <c r="A322" s="7"/>
      <c r="B322" s="7" t="e">
        <f>VLOOKUP(tActivos_conocimiento245[[#This Row],[Codigo Saber]],tSaberes_y_criticidad!B:D,2)</f>
        <v>#N/A</v>
      </c>
      <c r="C322" s="2" t="e">
        <f>VLOOKUP(tActivos_conocimiento245[[#This Row],[Codigo Saber]],tSaberes_y_criticidad!B:D,3)</f>
        <v>#N/A</v>
      </c>
    </row>
    <row r="323" spans="1:3" x14ac:dyDescent="0.35">
      <c r="A323" s="7"/>
      <c r="B323" s="7" t="e">
        <f>VLOOKUP(tActivos_conocimiento245[[#This Row],[Codigo Saber]],tSaberes_y_criticidad!B:D,2)</f>
        <v>#N/A</v>
      </c>
      <c r="C323" s="2" t="e">
        <f>VLOOKUP(tActivos_conocimiento245[[#This Row],[Codigo Saber]],tSaberes_y_criticidad!B:D,3)</f>
        <v>#N/A</v>
      </c>
    </row>
    <row r="324" spans="1:3" x14ac:dyDescent="0.35">
      <c r="A324" s="7"/>
      <c r="B324" s="7" t="e">
        <f>VLOOKUP(tActivos_conocimiento245[[#This Row],[Codigo Saber]],tSaberes_y_criticidad!B:D,2)</f>
        <v>#N/A</v>
      </c>
      <c r="C324" s="2" t="e">
        <f>VLOOKUP(tActivos_conocimiento245[[#This Row],[Codigo Saber]],tSaberes_y_criticidad!B:D,3)</f>
        <v>#N/A</v>
      </c>
    </row>
    <row r="325" spans="1:3" x14ac:dyDescent="0.35">
      <c r="A325" s="7"/>
      <c r="B325" s="7" t="e">
        <f>VLOOKUP(tActivos_conocimiento245[[#This Row],[Codigo Saber]],tSaberes_y_criticidad!B:D,2)</f>
        <v>#N/A</v>
      </c>
      <c r="C325" s="2" t="e">
        <f>VLOOKUP(tActivos_conocimiento245[[#This Row],[Codigo Saber]],tSaberes_y_criticidad!B:D,3)</f>
        <v>#N/A</v>
      </c>
    </row>
    <row r="326" spans="1:3" x14ac:dyDescent="0.35">
      <c r="A326" s="7"/>
      <c r="B326" s="7" t="e">
        <f>VLOOKUP(tActivos_conocimiento245[[#This Row],[Codigo Saber]],tSaberes_y_criticidad!B:D,2)</f>
        <v>#N/A</v>
      </c>
      <c r="C326" s="2" t="e">
        <f>VLOOKUP(tActivos_conocimiento245[[#This Row],[Codigo Saber]],tSaberes_y_criticidad!B:D,3)</f>
        <v>#N/A</v>
      </c>
    </row>
    <row r="327" spans="1:3" x14ac:dyDescent="0.35">
      <c r="A327" s="7"/>
      <c r="B327" s="7" t="e">
        <f>VLOOKUP(tActivos_conocimiento245[[#This Row],[Codigo Saber]],tSaberes_y_criticidad!B:D,2)</f>
        <v>#N/A</v>
      </c>
      <c r="C327" s="2" t="e">
        <f>VLOOKUP(tActivos_conocimiento245[[#This Row],[Codigo Saber]],tSaberes_y_criticidad!B:D,3)</f>
        <v>#N/A</v>
      </c>
    </row>
    <row r="328" spans="1:3" x14ac:dyDescent="0.35">
      <c r="A328" s="7"/>
      <c r="B328" s="7" t="e">
        <f>VLOOKUP(tActivos_conocimiento245[[#This Row],[Codigo Saber]],tSaberes_y_criticidad!B:D,2)</f>
        <v>#N/A</v>
      </c>
      <c r="C328" s="2" t="e">
        <f>VLOOKUP(tActivos_conocimiento245[[#This Row],[Codigo Saber]],tSaberes_y_criticidad!B:D,3)</f>
        <v>#N/A</v>
      </c>
    </row>
    <row r="329" spans="1:3" x14ac:dyDescent="0.35">
      <c r="A329" s="7"/>
      <c r="B329" s="7" t="e">
        <f>VLOOKUP(tActivos_conocimiento245[[#This Row],[Codigo Saber]],tSaberes_y_criticidad!B:D,2)</f>
        <v>#N/A</v>
      </c>
      <c r="C329" s="2" t="e">
        <f>VLOOKUP(tActivos_conocimiento245[[#This Row],[Codigo Saber]],tSaberes_y_criticidad!B:D,3)</f>
        <v>#N/A</v>
      </c>
    </row>
    <row r="330" spans="1:3" x14ac:dyDescent="0.35">
      <c r="A330" s="7"/>
      <c r="B330" s="7" t="e">
        <f>VLOOKUP(tActivos_conocimiento245[[#This Row],[Codigo Saber]],tSaberes_y_criticidad!B:D,2)</f>
        <v>#N/A</v>
      </c>
      <c r="C330" s="2" t="e">
        <f>VLOOKUP(tActivos_conocimiento245[[#This Row],[Codigo Saber]],tSaberes_y_criticidad!B:D,3)</f>
        <v>#N/A</v>
      </c>
    </row>
    <row r="331" spans="1:3" x14ac:dyDescent="0.35">
      <c r="A331" s="7"/>
      <c r="B331" s="7" t="e">
        <f>VLOOKUP(tActivos_conocimiento245[[#This Row],[Codigo Saber]],tSaberes_y_criticidad!B:D,2)</f>
        <v>#N/A</v>
      </c>
      <c r="C331" s="2" t="e">
        <f>VLOOKUP(tActivos_conocimiento245[[#This Row],[Codigo Saber]],tSaberes_y_criticidad!B:D,3)</f>
        <v>#N/A</v>
      </c>
    </row>
    <row r="332" spans="1:3" x14ac:dyDescent="0.35">
      <c r="A332" s="7"/>
      <c r="B332" s="7" t="e">
        <f>VLOOKUP(tActivos_conocimiento245[[#This Row],[Codigo Saber]],tSaberes_y_criticidad!B:D,2)</f>
        <v>#N/A</v>
      </c>
      <c r="C332" s="2" t="e">
        <f>VLOOKUP(tActivos_conocimiento245[[#This Row],[Codigo Saber]],tSaberes_y_criticidad!B:D,3)</f>
        <v>#N/A</v>
      </c>
    </row>
    <row r="333" spans="1:3" x14ac:dyDescent="0.35">
      <c r="A333" s="7"/>
      <c r="B333" s="7" t="e">
        <f>VLOOKUP(tActivos_conocimiento245[[#This Row],[Codigo Saber]],tSaberes_y_criticidad!B:D,2)</f>
        <v>#N/A</v>
      </c>
      <c r="C333" s="2" t="e">
        <f>VLOOKUP(tActivos_conocimiento245[[#This Row],[Codigo Saber]],tSaberes_y_criticidad!B:D,3)</f>
        <v>#N/A</v>
      </c>
    </row>
    <row r="334" spans="1:3" x14ac:dyDescent="0.35">
      <c r="A334" s="7"/>
      <c r="B334" s="7" t="e">
        <f>VLOOKUP(tActivos_conocimiento245[[#This Row],[Codigo Saber]],tSaberes_y_criticidad!B:D,2)</f>
        <v>#N/A</v>
      </c>
      <c r="C334" s="2" t="e">
        <f>VLOOKUP(tActivos_conocimiento245[[#This Row],[Codigo Saber]],tSaberes_y_criticidad!B:D,3)</f>
        <v>#N/A</v>
      </c>
    </row>
    <row r="335" spans="1:3" x14ac:dyDescent="0.35">
      <c r="A335" s="7"/>
      <c r="B335" s="7" t="e">
        <f>VLOOKUP(tActivos_conocimiento245[[#This Row],[Codigo Saber]],tSaberes_y_criticidad!B:D,2)</f>
        <v>#N/A</v>
      </c>
      <c r="C335" s="2" t="e">
        <f>VLOOKUP(tActivos_conocimiento245[[#This Row],[Codigo Saber]],tSaberes_y_criticidad!B:D,3)</f>
        <v>#N/A</v>
      </c>
    </row>
    <row r="336" spans="1:3" x14ac:dyDescent="0.35">
      <c r="A336" s="7"/>
      <c r="B336" s="7" t="e">
        <f>VLOOKUP(tActivos_conocimiento245[[#This Row],[Codigo Saber]],tSaberes_y_criticidad!B:D,2)</f>
        <v>#N/A</v>
      </c>
      <c r="C336" s="2" t="e">
        <f>VLOOKUP(tActivos_conocimiento245[[#This Row],[Codigo Saber]],tSaberes_y_criticidad!B:D,3)</f>
        <v>#N/A</v>
      </c>
    </row>
    <row r="337" spans="1:3" x14ac:dyDescent="0.35">
      <c r="A337" s="7"/>
      <c r="B337" s="7" t="e">
        <f>VLOOKUP(tActivos_conocimiento245[[#This Row],[Codigo Saber]],tSaberes_y_criticidad!B:D,2)</f>
        <v>#N/A</v>
      </c>
      <c r="C337" s="2" t="e">
        <f>VLOOKUP(tActivos_conocimiento245[[#This Row],[Codigo Saber]],tSaberes_y_criticidad!B:D,3)</f>
        <v>#N/A</v>
      </c>
    </row>
    <row r="338" spans="1:3" x14ac:dyDescent="0.35">
      <c r="A338" s="7"/>
      <c r="B338" s="7" t="e">
        <f>VLOOKUP(tActivos_conocimiento245[[#This Row],[Codigo Saber]],tSaberes_y_criticidad!B:D,2)</f>
        <v>#N/A</v>
      </c>
      <c r="C338" s="2" t="e">
        <f>VLOOKUP(tActivos_conocimiento245[[#This Row],[Codigo Saber]],tSaberes_y_criticidad!B:D,3)</f>
        <v>#N/A</v>
      </c>
    </row>
    <row r="339" spans="1:3" x14ac:dyDescent="0.35">
      <c r="A339" s="7"/>
      <c r="B339" s="7" t="e">
        <f>VLOOKUP(tActivos_conocimiento245[[#This Row],[Codigo Saber]],tSaberes_y_criticidad!B:D,2)</f>
        <v>#N/A</v>
      </c>
      <c r="C339" s="2" t="e">
        <f>VLOOKUP(tActivos_conocimiento245[[#This Row],[Codigo Saber]],tSaberes_y_criticidad!B:D,3)</f>
        <v>#N/A</v>
      </c>
    </row>
    <row r="340" spans="1:3" x14ac:dyDescent="0.35">
      <c r="A340" s="7"/>
      <c r="B340" s="7" t="e">
        <f>VLOOKUP(tActivos_conocimiento245[[#This Row],[Codigo Saber]],tSaberes_y_criticidad!B:D,2)</f>
        <v>#N/A</v>
      </c>
      <c r="C340" s="2" t="e">
        <f>VLOOKUP(tActivos_conocimiento245[[#This Row],[Codigo Saber]],tSaberes_y_criticidad!B:D,3)</f>
        <v>#N/A</v>
      </c>
    </row>
    <row r="341" spans="1:3" x14ac:dyDescent="0.35">
      <c r="A341" s="7"/>
      <c r="B341" s="7" t="e">
        <f>VLOOKUP(tActivos_conocimiento245[[#This Row],[Codigo Saber]],tSaberes_y_criticidad!B:D,2)</f>
        <v>#N/A</v>
      </c>
      <c r="C341" s="2" t="e">
        <f>VLOOKUP(tActivos_conocimiento245[[#This Row],[Codigo Saber]],tSaberes_y_criticidad!B:D,3)</f>
        <v>#N/A</v>
      </c>
    </row>
    <row r="342" spans="1:3" x14ac:dyDescent="0.35">
      <c r="A342" s="7"/>
      <c r="B342" s="7" t="e">
        <f>VLOOKUP(tActivos_conocimiento245[[#This Row],[Codigo Saber]],tSaberes_y_criticidad!B:D,2)</f>
        <v>#N/A</v>
      </c>
      <c r="C342" s="2" t="e">
        <f>VLOOKUP(tActivos_conocimiento245[[#This Row],[Codigo Saber]],tSaberes_y_criticidad!B:D,3)</f>
        <v>#N/A</v>
      </c>
    </row>
    <row r="343" spans="1:3" x14ac:dyDescent="0.35">
      <c r="A343" s="7"/>
      <c r="B343" s="7" t="e">
        <f>VLOOKUP(tActivos_conocimiento245[[#This Row],[Codigo Saber]],tSaberes_y_criticidad!B:D,2)</f>
        <v>#N/A</v>
      </c>
      <c r="C343" s="2" t="e">
        <f>VLOOKUP(tActivos_conocimiento245[[#This Row],[Codigo Saber]],tSaberes_y_criticidad!B:D,3)</f>
        <v>#N/A</v>
      </c>
    </row>
    <row r="344" spans="1:3" x14ac:dyDescent="0.35">
      <c r="A344" s="7"/>
      <c r="B344" s="7" t="e">
        <f>VLOOKUP(tActivos_conocimiento245[[#This Row],[Codigo Saber]],tSaberes_y_criticidad!B:D,2)</f>
        <v>#N/A</v>
      </c>
      <c r="C344" s="2" t="e">
        <f>VLOOKUP(tActivos_conocimiento245[[#This Row],[Codigo Saber]],tSaberes_y_criticidad!B:D,3)</f>
        <v>#N/A</v>
      </c>
    </row>
    <row r="345" spans="1:3" x14ac:dyDescent="0.35">
      <c r="A345" s="7"/>
      <c r="B345" s="7" t="e">
        <f>VLOOKUP(tActivos_conocimiento245[[#This Row],[Codigo Saber]],tSaberes_y_criticidad!B:D,2)</f>
        <v>#N/A</v>
      </c>
      <c r="C345" s="2" t="e">
        <f>VLOOKUP(tActivos_conocimiento245[[#This Row],[Codigo Saber]],tSaberes_y_criticidad!B:D,3)</f>
        <v>#N/A</v>
      </c>
    </row>
    <row r="346" spans="1:3" x14ac:dyDescent="0.35">
      <c r="A346" s="7"/>
      <c r="B346" s="7" t="e">
        <f>VLOOKUP(tActivos_conocimiento245[[#This Row],[Codigo Saber]],tSaberes_y_criticidad!B:D,2)</f>
        <v>#N/A</v>
      </c>
      <c r="C346" s="2" t="e">
        <f>VLOOKUP(tActivos_conocimiento245[[#This Row],[Codigo Saber]],tSaberes_y_criticidad!B:D,3)</f>
        <v>#N/A</v>
      </c>
    </row>
    <row r="347" spans="1:3" x14ac:dyDescent="0.35">
      <c r="A347" s="7"/>
      <c r="B347" s="7" t="e">
        <f>VLOOKUP(tActivos_conocimiento245[[#This Row],[Codigo Saber]],tSaberes_y_criticidad!B:D,2)</f>
        <v>#N/A</v>
      </c>
      <c r="C347" s="2" t="e">
        <f>VLOOKUP(tActivos_conocimiento245[[#This Row],[Codigo Saber]],tSaberes_y_criticidad!B:D,3)</f>
        <v>#N/A</v>
      </c>
    </row>
    <row r="348" spans="1:3" x14ac:dyDescent="0.35">
      <c r="A348" s="7"/>
      <c r="B348" s="7" t="e">
        <f>VLOOKUP(tActivos_conocimiento245[[#This Row],[Codigo Saber]],tSaberes_y_criticidad!B:D,2)</f>
        <v>#N/A</v>
      </c>
      <c r="C348" s="2" t="e">
        <f>VLOOKUP(tActivos_conocimiento245[[#This Row],[Codigo Saber]],tSaberes_y_criticidad!B:D,3)</f>
        <v>#N/A</v>
      </c>
    </row>
    <row r="349" spans="1:3" x14ac:dyDescent="0.35">
      <c r="A349" s="7"/>
      <c r="B349" s="7" t="e">
        <f>VLOOKUP(tActivos_conocimiento245[[#This Row],[Codigo Saber]],tSaberes_y_criticidad!B:D,2)</f>
        <v>#N/A</v>
      </c>
      <c r="C349" s="2" t="e">
        <f>VLOOKUP(tActivos_conocimiento245[[#This Row],[Codigo Saber]],tSaberes_y_criticidad!B:D,3)</f>
        <v>#N/A</v>
      </c>
    </row>
    <row r="350" spans="1:3" x14ac:dyDescent="0.35">
      <c r="A350" s="7"/>
      <c r="B350" s="7" t="e">
        <f>VLOOKUP(tActivos_conocimiento245[[#This Row],[Codigo Saber]],tSaberes_y_criticidad!B:D,2)</f>
        <v>#N/A</v>
      </c>
      <c r="C350" s="2" t="e">
        <f>VLOOKUP(tActivos_conocimiento245[[#This Row],[Codigo Saber]],tSaberes_y_criticidad!B:D,3)</f>
        <v>#N/A</v>
      </c>
    </row>
    <row r="351" spans="1:3" x14ac:dyDescent="0.35">
      <c r="A351" s="7"/>
      <c r="B351" s="7" t="e">
        <f>VLOOKUP(tActivos_conocimiento245[[#This Row],[Codigo Saber]],tSaberes_y_criticidad!B:D,2)</f>
        <v>#N/A</v>
      </c>
      <c r="C351" s="2" t="e">
        <f>VLOOKUP(tActivos_conocimiento245[[#This Row],[Codigo Saber]],tSaberes_y_criticidad!B:D,3)</f>
        <v>#N/A</v>
      </c>
    </row>
    <row r="352" spans="1:3" x14ac:dyDescent="0.35">
      <c r="A352" s="7"/>
      <c r="B352" s="7" t="e">
        <f>VLOOKUP(tActivos_conocimiento245[[#This Row],[Codigo Saber]],tSaberes_y_criticidad!B:D,2)</f>
        <v>#N/A</v>
      </c>
      <c r="C352" s="2" t="e">
        <f>VLOOKUP(tActivos_conocimiento245[[#This Row],[Codigo Saber]],tSaberes_y_criticidad!B:D,3)</f>
        <v>#N/A</v>
      </c>
    </row>
    <row r="353" spans="1:3" x14ac:dyDescent="0.35">
      <c r="A353" s="7"/>
      <c r="B353" s="7" t="e">
        <f>VLOOKUP(tActivos_conocimiento245[[#This Row],[Codigo Saber]],tSaberes_y_criticidad!B:D,2)</f>
        <v>#N/A</v>
      </c>
      <c r="C353" s="2" t="e">
        <f>VLOOKUP(tActivos_conocimiento245[[#This Row],[Codigo Saber]],tSaberes_y_criticidad!B:D,3)</f>
        <v>#N/A</v>
      </c>
    </row>
    <row r="354" spans="1:3" x14ac:dyDescent="0.35">
      <c r="A354" s="7"/>
      <c r="B354" s="7" t="e">
        <f>VLOOKUP(tActivos_conocimiento245[[#This Row],[Codigo Saber]],tSaberes_y_criticidad!B:D,2)</f>
        <v>#N/A</v>
      </c>
      <c r="C354" s="2" t="e">
        <f>VLOOKUP(tActivos_conocimiento245[[#This Row],[Codigo Saber]],tSaberes_y_criticidad!B:D,3)</f>
        <v>#N/A</v>
      </c>
    </row>
    <row r="355" spans="1:3" x14ac:dyDescent="0.35">
      <c r="A355" s="7"/>
      <c r="B355" s="7" t="e">
        <f>VLOOKUP(tActivos_conocimiento245[[#This Row],[Codigo Saber]],tSaberes_y_criticidad!B:D,2)</f>
        <v>#N/A</v>
      </c>
      <c r="C355" s="2" t="e">
        <f>VLOOKUP(tActivos_conocimiento245[[#This Row],[Codigo Saber]],tSaberes_y_criticidad!B:D,3)</f>
        <v>#N/A</v>
      </c>
    </row>
    <row r="356" spans="1:3" x14ac:dyDescent="0.35">
      <c r="A356" s="7"/>
      <c r="B356" s="7" t="e">
        <f>VLOOKUP(tActivos_conocimiento245[[#This Row],[Codigo Saber]],tSaberes_y_criticidad!B:D,2)</f>
        <v>#N/A</v>
      </c>
      <c r="C356" s="2" t="e">
        <f>VLOOKUP(tActivos_conocimiento245[[#This Row],[Codigo Saber]],tSaberes_y_criticidad!B:D,3)</f>
        <v>#N/A</v>
      </c>
    </row>
    <row r="357" spans="1:3" x14ac:dyDescent="0.35">
      <c r="A357" s="7"/>
      <c r="B357" s="7" t="e">
        <f>VLOOKUP(tActivos_conocimiento245[[#This Row],[Codigo Saber]],tSaberes_y_criticidad!B:D,2)</f>
        <v>#N/A</v>
      </c>
      <c r="C357" s="2" t="e">
        <f>VLOOKUP(tActivos_conocimiento245[[#This Row],[Codigo Saber]],tSaberes_y_criticidad!B:D,3)</f>
        <v>#N/A</v>
      </c>
    </row>
    <row r="358" spans="1:3" x14ac:dyDescent="0.35">
      <c r="A358" s="7"/>
      <c r="B358" s="7" t="e">
        <f>VLOOKUP(tActivos_conocimiento245[[#This Row],[Codigo Saber]],tSaberes_y_criticidad!B:D,2)</f>
        <v>#N/A</v>
      </c>
      <c r="C358" s="2" t="e">
        <f>VLOOKUP(tActivos_conocimiento245[[#This Row],[Codigo Saber]],tSaberes_y_criticidad!B:D,3)</f>
        <v>#N/A</v>
      </c>
    </row>
    <row r="359" spans="1:3" x14ac:dyDescent="0.35">
      <c r="A359" s="7"/>
      <c r="B359" s="7" t="e">
        <f>VLOOKUP(tActivos_conocimiento245[[#This Row],[Codigo Saber]],tSaberes_y_criticidad!B:D,2)</f>
        <v>#N/A</v>
      </c>
      <c r="C359" s="2" t="e">
        <f>VLOOKUP(tActivos_conocimiento245[[#This Row],[Codigo Saber]],tSaberes_y_criticidad!B:D,3)</f>
        <v>#N/A</v>
      </c>
    </row>
    <row r="360" spans="1:3" x14ac:dyDescent="0.35">
      <c r="A360" s="7"/>
      <c r="B360" s="7" t="e">
        <f>VLOOKUP(tActivos_conocimiento245[[#This Row],[Codigo Saber]],tSaberes_y_criticidad!B:D,2)</f>
        <v>#N/A</v>
      </c>
      <c r="C360" s="2" t="e">
        <f>VLOOKUP(tActivos_conocimiento245[[#This Row],[Codigo Saber]],tSaberes_y_criticidad!B:D,3)</f>
        <v>#N/A</v>
      </c>
    </row>
    <row r="361" spans="1:3" x14ac:dyDescent="0.35">
      <c r="A361" s="7"/>
      <c r="B361" s="7" t="e">
        <f>VLOOKUP(tActivos_conocimiento245[[#This Row],[Codigo Saber]],tSaberes_y_criticidad!B:D,2)</f>
        <v>#N/A</v>
      </c>
      <c r="C361" s="2" t="e">
        <f>VLOOKUP(tActivos_conocimiento245[[#This Row],[Codigo Saber]],tSaberes_y_criticidad!B:D,3)</f>
        <v>#N/A</v>
      </c>
    </row>
    <row r="362" spans="1:3" x14ac:dyDescent="0.35">
      <c r="A362" s="7"/>
      <c r="B362" s="7" t="e">
        <f>VLOOKUP(tActivos_conocimiento245[[#This Row],[Codigo Saber]],tSaberes_y_criticidad!B:D,2)</f>
        <v>#N/A</v>
      </c>
      <c r="C362" s="2" t="e">
        <f>VLOOKUP(tActivos_conocimiento245[[#This Row],[Codigo Saber]],tSaberes_y_criticidad!B:D,3)</f>
        <v>#N/A</v>
      </c>
    </row>
    <row r="363" spans="1:3" x14ac:dyDescent="0.35">
      <c r="A363" s="7"/>
      <c r="B363" s="7" t="e">
        <f>VLOOKUP(tActivos_conocimiento245[[#This Row],[Codigo Saber]],tSaberes_y_criticidad!B:D,2)</f>
        <v>#N/A</v>
      </c>
      <c r="C363" s="2" t="e">
        <f>VLOOKUP(tActivos_conocimiento245[[#This Row],[Codigo Saber]],tSaberes_y_criticidad!B:D,3)</f>
        <v>#N/A</v>
      </c>
    </row>
    <row r="364" spans="1:3" x14ac:dyDescent="0.35">
      <c r="A364" s="7"/>
      <c r="B364" s="7" t="e">
        <f>VLOOKUP(tActivos_conocimiento245[[#This Row],[Codigo Saber]],tSaberes_y_criticidad!B:D,2)</f>
        <v>#N/A</v>
      </c>
      <c r="C364" s="2" t="e">
        <f>VLOOKUP(tActivos_conocimiento245[[#This Row],[Codigo Saber]],tSaberes_y_criticidad!B:D,3)</f>
        <v>#N/A</v>
      </c>
    </row>
    <row r="365" spans="1:3" x14ac:dyDescent="0.35">
      <c r="A365" s="7"/>
      <c r="B365" s="7" t="e">
        <f>VLOOKUP(tActivos_conocimiento245[[#This Row],[Codigo Saber]],tSaberes_y_criticidad!B:D,2)</f>
        <v>#N/A</v>
      </c>
      <c r="C365" s="2" t="e">
        <f>VLOOKUP(tActivos_conocimiento245[[#This Row],[Codigo Saber]],tSaberes_y_criticidad!B:D,3)</f>
        <v>#N/A</v>
      </c>
    </row>
    <row r="366" spans="1:3" x14ac:dyDescent="0.35">
      <c r="A366" s="7"/>
      <c r="B366" s="7" t="e">
        <f>VLOOKUP(tActivos_conocimiento245[[#This Row],[Codigo Saber]],tSaberes_y_criticidad!B:D,2)</f>
        <v>#N/A</v>
      </c>
      <c r="C366" s="2" t="e">
        <f>VLOOKUP(tActivos_conocimiento245[[#This Row],[Codigo Saber]],tSaberes_y_criticidad!B:D,3)</f>
        <v>#N/A</v>
      </c>
    </row>
    <row r="367" spans="1:3" x14ac:dyDescent="0.35">
      <c r="A367" s="7"/>
      <c r="B367" s="7" t="e">
        <f>VLOOKUP(tActivos_conocimiento245[[#This Row],[Codigo Saber]],tSaberes_y_criticidad!B:D,2)</f>
        <v>#N/A</v>
      </c>
      <c r="C367" s="2" t="e">
        <f>VLOOKUP(tActivos_conocimiento245[[#This Row],[Codigo Saber]],tSaberes_y_criticidad!B:D,3)</f>
        <v>#N/A</v>
      </c>
    </row>
    <row r="368" spans="1:3" x14ac:dyDescent="0.35">
      <c r="A368" s="7"/>
      <c r="B368" s="7" t="e">
        <f>VLOOKUP(tActivos_conocimiento245[[#This Row],[Codigo Saber]],tSaberes_y_criticidad!B:D,2)</f>
        <v>#N/A</v>
      </c>
      <c r="C368" s="2" t="e">
        <f>VLOOKUP(tActivos_conocimiento245[[#This Row],[Codigo Saber]],tSaberes_y_criticidad!B:D,3)</f>
        <v>#N/A</v>
      </c>
    </row>
    <row r="369" spans="1:3" x14ac:dyDescent="0.35">
      <c r="A369" s="7"/>
      <c r="B369" s="7" t="e">
        <f>VLOOKUP(tActivos_conocimiento245[[#This Row],[Codigo Saber]],tSaberes_y_criticidad!B:D,2)</f>
        <v>#N/A</v>
      </c>
      <c r="C369" s="2" t="e">
        <f>VLOOKUP(tActivos_conocimiento245[[#This Row],[Codigo Saber]],tSaberes_y_criticidad!B:D,3)</f>
        <v>#N/A</v>
      </c>
    </row>
    <row r="370" spans="1:3" x14ac:dyDescent="0.35">
      <c r="A370" s="7"/>
      <c r="B370" s="7" t="e">
        <f>VLOOKUP(tActivos_conocimiento245[[#This Row],[Codigo Saber]],tSaberes_y_criticidad!B:D,2)</f>
        <v>#N/A</v>
      </c>
      <c r="C370" s="2" t="e">
        <f>VLOOKUP(tActivos_conocimiento245[[#This Row],[Codigo Saber]],tSaberes_y_criticidad!B:D,3)</f>
        <v>#N/A</v>
      </c>
    </row>
    <row r="371" spans="1:3" x14ac:dyDescent="0.35">
      <c r="A371" s="7"/>
      <c r="B371" s="7" t="e">
        <f>VLOOKUP(tActivos_conocimiento245[[#This Row],[Codigo Saber]],tSaberes_y_criticidad!B:D,2)</f>
        <v>#N/A</v>
      </c>
      <c r="C371" s="2" t="e">
        <f>VLOOKUP(tActivos_conocimiento245[[#This Row],[Codigo Saber]],tSaberes_y_criticidad!B:D,3)</f>
        <v>#N/A</v>
      </c>
    </row>
    <row r="372" spans="1:3" x14ac:dyDescent="0.35">
      <c r="A372" s="7"/>
      <c r="B372" s="7" t="e">
        <f>VLOOKUP(tActivos_conocimiento245[[#This Row],[Codigo Saber]],tSaberes_y_criticidad!B:D,2)</f>
        <v>#N/A</v>
      </c>
      <c r="C372" s="2" t="e">
        <f>VLOOKUP(tActivos_conocimiento245[[#This Row],[Codigo Saber]],tSaberes_y_criticidad!B:D,3)</f>
        <v>#N/A</v>
      </c>
    </row>
    <row r="373" spans="1:3" x14ac:dyDescent="0.35">
      <c r="A373" s="7"/>
      <c r="B373" s="7" t="e">
        <f>VLOOKUP(tActivos_conocimiento245[[#This Row],[Codigo Saber]],tSaberes_y_criticidad!B:D,2)</f>
        <v>#N/A</v>
      </c>
      <c r="C373" s="2" t="e">
        <f>VLOOKUP(tActivos_conocimiento245[[#This Row],[Codigo Saber]],tSaberes_y_criticidad!B:D,3)</f>
        <v>#N/A</v>
      </c>
    </row>
    <row r="374" spans="1:3" x14ac:dyDescent="0.35">
      <c r="A374" s="7"/>
      <c r="B374" s="7" t="e">
        <f>VLOOKUP(tActivos_conocimiento245[[#This Row],[Codigo Saber]],tSaberes_y_criticidad!B:D,2)</f>
        <v>#N/A</v>
      </c>
      <c r="C374" s="2" t="e">
        <f>VLOOKUP(tActivos_conocimiento245[[#This Row],[Codigo Saber]],tSaberes_y_criticidad!B:D,3)</f>
        <v>#N/A</v>
      </c>
    </row>
    <row r="375" spans="1:3" x14ac:dyDescent="0.35">
      <c r="A375" s="7"/>
      <c r="B375" s="7" t="e">
        <f>VLOOKUP(tActivos_conocimiento245[[#This Row],[Codigo Saber]],tSaberes_y_criticidad!B:D,2)</f>
        <v>#N/A</v>
      </c>
      <c r="C375" s="2" t="e">
        <f>VLOOKUP(tActivos_conocimiento245[[#This Row],[Codigo Saber]],tSaberes_y_criticidad!B:D,3)</f>
        <v>#N/A</v>
      </c>
    </row>
    <row r="376" spans="1:3" x14ac:dyDescent="0.35">
      <c r="A376" s="7"/>
      <c r="B376" s="7" t="e">
        <f>VLOOKUP(tActivos_conocimiento245[[#This Row],[Codigo Saber]],tSaberes_y_criticidad!B:D,2)</f>
        <v>#N/A</v>
      </c>
      <c r="C376" s="2" t="e">
        <f>VLOOKUP(tActivos_conocimiento245[[#This Row],[Codigo Saber]],tSaberes_y_criticidad!B:D,3)</f>
        <v>#N/A</v>
      </c>
    </row>
    <row r="377" spans="1:3" x14ac:dyDescent="0.35">
      <c r="A377" s="7"/>
      <c r="B377" s="7" t="e">
        <f>VLOOKUP(tActivos_conocimiento245[[#This Row],[Codigo Saber]],tSaberes_y_criticidad!B:D,2)</f>
        <v>#N/A</v>
      </c>
      <c r="C377" s="2" t="e">
        <f>VLOOKUP(tActivos_conocimiento245[[#This Row],[Codigo Saber]],tSaberes_y_criticidad!B:D,3)</f>
        <v>#N/A</v>
      </c>
    </row>
    <row r="378" spans="1:3" x14ac:dyDescent="0.35">
      <c r="A378" s="7"/>
      <c r="B378" s="7" t="e">
        <f>VLOOKUP(tActivos_conocimiento245[[#This Row],[Codigo Saber]],tSaberes_y_criticidad!B:D,2)</f>
        <v>#N/A</v>
      </c>
      <c r="C378" s="2" t="e">
        <f>VLOOKUP(tActivos_conocimiento245[[#This Row],[Codigo Saber]],tSaberes_y_criticidad!B:D,3)</f>
        <v>#N/A</v>
      </c>
    </row>
    <row r="379" spans="1:3" x14ac:dyDescent="0.35">
      <c r="A379" s="7"/>
      <c r="B379" s="7" t="e">
        <f>VLOOKUP(tActivos_conocimiento245[[#This Row],[Codigo Saber]],tSaberes_y_criticidad!B:D,2)</f>
        <v>#N/A</v>
      </c>
      <c r="C379" s="2" t="e">
        <f>VLOOKUP(tActivos_conocimiento245[[#This Row],[Codigo Saber]],tSaberes_y_criticidad!B:D,3)</f>
        <v>#N/A</v>
      </c>
    </row>
    <row r="380" spans="1:3" x14ac:dyDescent="0.35">
      <c r="A380" s="7"/>
      <c r="B380" s="7" t="e">
        <f>VLOOKUP(tActivos_conocimiento245[[#This Row],[Codigo Saber]],tSaberes_y_criticidad!B:D,2)</f>
        <v>#N/A</v>
      </c>
      <c r="C380" s="2" t="e">
        <f>VLOOKUP(tActivos_conocimiento245[[#This Row],[Codigo Saber]],tSaberes_y_criticidad!B:D,3)</f>
        <v>#N/A</v>
      </c>
    </row>
    <row r="381" spans="1:3" x14ac:dyDescent="0.35">
      <c r="A381" s="7"/>
      <c r="B381" s="7" t="e">
        <f>VLOOKUP(tActivos_conocimiento245[[#This Row],[Codigo Saber]],tSaberes_y_criticidad!B:D,2)</f>
        <v>#N/A</v>
      </c>
      <c r="C381" s="2" t="e">
        <f>VLOOKUP(tActivos_conocimiento245[[#This Row],[Codigo Saber]],tSaberes_y_criticidad!B:D,3)</f>
        <v>#N/A</v>
      </c>
    </row>
    <row r="382" spans="1:3" x14ac:dyDescent="0.35">
      <c r="A382" s="7"/>
      <c r="B382" s="7" t="e">
        <f>VLOOKUP(tActivos_conocimiento245[[#This Row],[Codigo Saber]],tSaberes_y_criticidad!B:D,2)</f>
        <v>#N/A</v>
      </c>
      <c r="C382" s="2" t="e">
        <f>VLOOKUP(tActivos_conocimiento245[[#This Row],[Codigo Saber]],tSaberes_y_criticidad!B:D,3)</f>
        <v>#N/A</v>
      </c>
    </row>
    <row r="383" spans="1:3" x14ac:dyDescent="0.35">
      <c r="A383" s="7"/>
      <c r="B383" s="7" t="e">
        <f>VLOOKUP(tActivos_conocimiento245[[#This Row],[Codigo Saber]],tSaberes_y_criticidad!B:D,2)</f>
        <v>#N/A</v>
      </c>
      <c r="C383" s="2" t="e">
        <f>VLOOKUP(tActivos_conocimiento245[[#This Row],[Codigo Saber]],tSaberes_y_criticidad!B:D,3)</f>
        <v>#N/A</v>
      </c>
    </row>
    <row r="384" spans="1:3" x14ac:dyDescent="0.35">
      <c r="A384" s="7"/>
      <c r="B384" s="7" t="e">
        <f>VLOOKUP(tActivos_conocimiento245[[#This Row],[Codigo Saber]],tSaberes_y_criticidad!B:D,2)</f>
        <v>#N/A</v>
      </c>
      <c r="C384" s="2" t="e">
        <f>VLOOKUP(tActivos_conocimiento245[[#This Row],[Codigo Saber]],tSaberes_y_criticidad!B:D,3)</f>
        <v>#N/A</v>
      </c>
    </row>
    <row r="385" spans="1:3" x14ac:dyDescent="0.35">
      <c r="A385" s="7"/>
      <c r="B385" s="7" t="e">
        <f>VLOOKUP(tActivos_conocimiento245[[#This Row],[Codigo Saber]],tSaberes_y_criticidad!B:D,2)</f>
        <v>#N/A</v>
      </c>
      <c r="C385" s="2" t="e">
        <f>VLOOKUP(tActivos_conocimiento245[[#This Row],[Codigo Saber]],tSaberes_y_criticidad!B:D,3)</f>
        <v>#N/A</v>
      </c>
    </row>
    <row r="386" spans="1:3" x14ac:dyDescent="0.35">
      <c r="A386" s="7"/>
      <c r="B386" s="7" t="e">
        <f>VLOOKUP(tActivos_conocimiento245[[#This Row],[Codigo Saber]],tSaberes_y_criticidad!B:D,2)</f>
        <v>#N/A</v>
      </c>
      <c r="C386" s="2" t="e">
        <f>VLOOKUP(tActivos_conocimiento245[[#This Row],[Codigo Saber]],tSaberes_y_criticidad!B:D,3)</f>
        <v>#N/A</v>
      </c>
    </row>
    <row r="387" spans="1:3" x14ac:dyDescent="0.35">
      <c r="A387" s="7"/>
      <c r="B387" s="7" t="e">
        <f>VLOOKUP(tActivos_conocimiento245[[#This Row],[Codigo Saber]],tSaberes_y_criticidad!B:D,2)</f>
        <v>#N/A</v>
      </c>
      <c r="C387" s="2" t="e">
        <f>VLOOKUP(tActivos_conocimiento245[[#This Row],[Codigo Saber]],tSaberes_y_criticidad!B:D,3)</f>
        <v>#N/A</v>
      </c>
    </row>
    <row r="388" spans="1:3" x14ac:dyDescent="0.35">
      <c r="A388" s="7"/>
      <c r="B388" s="7" t="e">
        <f>VLOOKUP(tActivos_conocimiento245[[#This Row],[Codigo Saber]],tSaberes_y_criticidad!B:D,2)</f>
        <v>#N/A</v>
      </c>
      <c r="C388" s="2" t="e">
        <f>VLOOKUP(tActivos_conocimiento245[[#This Row],[Codigo Saber]],tSaberes_y_criticidad!B:D,3)</f>
        <v>#N/A</v>
      </c>
    </row>
    <row r="389" spans="1:3" x14ac:dyDescent="0.35">
      <c r="A389" s="7"/>
      <c r="B389" s="7" t="e">
        <f>VLOOKUP(tActivos_conocimiento245[[#This Row],[Codigo Saber]],tSaberes_y_criticidad!B:D,2)</f>
        <v>#N/A</v>
      </c>
      <c r="C389" s="2" t="e">
        <f>VLOOKUP(tActivos_conocimiento245[[#This Row],[Codigo Saber]],tSaberes_y_criticidad!B:D,3)</f>
        <v>#N/A</v>
      </c>
    </row>
    <row r="390" spans="1:3" x14ac:dyDescent="0.35">
      <c r="A390" s="7"/>
      <c r="B390" s="7" t="e">
        <f>VLOOKUP(tActivos_conocimiento245[[#This Row],[Codigo Saber]],tSaberes_y_criticidad!B:D,2)</f>
        <v>#N/A</v>
      </c>
      <c r="C390" s="2" t="e">
        <f>VLOOKUP(tActivos_conocimiento245[[#This Row],[Codigo Saber]],tSaberes_y_criticidad!B:D,3)</f>
        <v>#N/A</v>
      </c>
    </row>
    <row r="391" spans="1:3" x14ac:dyDescent="0.35">
      <c r="A391" s="7"/>
      <c r="B391" s="7" t="e">
        <f>VLOOKUP(tActivos_conocimiento245[[#This Row],[Codigo Saber]],tSaberes_y_criticidad!B:D,2)</f>
        <v>#N/A</v>
      </c>
      <c r="C391" s="2" t="e">
        <f>VLOOKUP(tActivos_conocimiento245[[#This Row],[Codigo Saber]],tSaberes_y_criticidad!B:D,3)</f>
        <v>#N/A</v>
      </c>
    </row>
    <row r="392" spans="1:3" x14ac:dyDescent="0.35">
      <c r="A392" s="7"/>
      <c r="B392" s="7" t="e">
        <f>VLOOKUP(tActivos_conocimiento245[[#This Row],[Codigo Saber]],tSaberes_y_criticidad!B:D,2)</f>
        <v>#N/A</v>
      </c>
      <c r="C392" s="2" t="e">
        <f>VLOOKUP(tActivos_conocimiento245[[#This Row],[Codigo Saber]],tSaberes_y_criticidad!B:D,3)</f>
        <v>#N/A</v>
      </c>
    </row>
    <row r="393" spans="1:3" x14ac:dyDescent="0.35">
      <c r="A393" s="7"/>
      <c r="B393" s="7" t="e">
        <f>VLOOKUP(tActivos_conocimiento245[[#This Row],[Codigo Saber]],tSaberes_y_criticidad!B:D,2)</f>
        <v>#N/A</v>
      </c>
      <c r="C393" s="2" t="e">
        <f>VLOOKUP(tActivos_conocimiento245[[#This Row],[Codigo Saber]],tSaberes_y_criticidad!B:D,3)</f>
        <v>#N/A</v>
      </c>
    </row>
    <row r="394" spans="1:3" x14ac:dyDescent="0.35">
      <c r="A394" s="7"/>
      <c r="B394" s="7" t="e">
        <f>VLOOKUP(tActivos_conocimiento245[[#This Row],[Codigo Saber]],tSaberes_y_criticidad!B:D,2)</f>
        <v>#N/A</v>
      </c>
      <c r="C394" s="2" t="e">
        <f>VLOOKUP(tActivos_conocimiento245[[#This Row],[Codigo Saber]],tSaberes_y_criticidad!B:D,3)</f>
        <v>#N/A</v>
      </c>
    </row>
    <row r="395" spans="1:3" x14ac:dyDescent="0.35">
      <c r="A395" s="7"/>
      <c r="B395" s="7" t="e">
        <f>VLOOKUP(tActivos_conocimiento245[[#This Row],[Codigo Saber]],tSaberes_y_criticidad!B:D,2)</f>
        <v>#N/A</v>
      </c>
      <c r="C395" s="2" t="e">
        <f>VLOOKUP(tActivos_conocimiento245[[#This Row],[Codigo Saber]],tSaberes_y_criticidad!B:D,3)</f>
        <v>#N/A</v>
      </c>
    </row>
    <row r="396" spans="1:3" x14ac:dyDescent="0.35">
      <c r="A396" s="7"/>
      <c r="B396" s="7" t="e">
        <f>VLOOKUP(tActivos_conocimiento245[[#This Row],[Codigo Saber]],tSaberes_y_criticidad!B:D,2)</f>
        <v>#N/A</v>
      </c>
      <c r="C396" s="2" t="e">
        <f>VLOOKUP(tActivos_conocimiento245[[#This Row],[Codigo Saber]],tSaberes_y_criticidad!B:D,3)</f>
        <v>#N/A</v>
      </c>
    </row>
    <row r="397" spans="1:3" x14ac:dyDescent="0.35">
      <c r="A397" s="7"/>
      <c r="B397" s="7" t="e">
        <f>VLOOKUP(tActivos_conocimiento245[[#This Row],[Codigo Saber]],tSaberes_y_criticidad!B:D,2)</f>
        <v>#N/A</v>
      </c>
      <c r="C397" s="2" t="e">
        <f>VLOOKUP(tActivos_conocimiento245[[#This Row],[Codigo Saber]],tSaberes_y_criticidad!B:D,3)</f>
        <v>#N/A</v>
      </c>
    </row>
    <row r="398" spans="1:3" x14ac:dyDescent="0.35">
      <c r="A398" s="7"/>
      <c r="B398" s="7" t="e">
        <f>VLOOKUP(tActivos_conocimiento245[[#This Row],[Codigo Saber]],tSaberes_y_criticidad!B:D,2)</f>
        <v>#N/A</v>
      </c>
      <c r="C398" s="2" t="e">
        <f>VLOOKUP(tActivos_conocimiento245[[#This Row],[Codigo Saber]],tSaberes_y_criticidad!B:D,3)</f>
        <v>#N/A</v>
      </c>
    </row>
    <row r="399" spans="1:3" x14ac:dyDescent="0.35">
      <c r="A399" s="7"/>
      <c r="B399" s="7" t="e">
        <f>VLOOKUP(tActivos_conocimiento245[[#This Row],[Codigo Saber]],tSaberes_y_criticidad!B:D,2)</f>
        <v>#N/A</v>
      </c>
      <c r="C399" s="2" t="e">
        <f>VLOOKUP(tActivos_conocimiento245[[#This Row],[Codigo Saber]],tSaberes_y_criticidad!B:D,3)</f>
        <v>#N/A</v>
      </c>
    </row>
    <row r="400" spans="1:3" x14ac:dyDescent="0.35">
      <c r="A400" s="7"/>
      <c r="B400" s="7" t="e">
        <f>VLOOKUP(tActivos_conocimiento245[[#This Row],[Codigo Saber]],tSaberes_y_criticidad!B:D,2)</f>
        <v>#N/A</v>
      </c>
      <c r="C400" s="2" t="e">
        <f>VLOOKUP(tActivos_conocimiento245[[#This Row],[Codigo Saber]],tSaberes_y_criticidad!B:D,3)</f>
        <v>#N/A</v>
      </c>
    </row>
    <row r="401" spans="1:4" x14ac:dyDescent="0.35">
      <c r="A401" s="7"/>
      <c r="B401" s="7" t="e">
        <f>VLOOKUP(tActivos_conocimiento245[[#This Row],[Codigo Saber]],tSaberes_y_criticidad!B:D,2)</f>
        <v>#N/A</v>
      </c>
      <c r="C401" s="5" t="e">
        <f>VLOOKUP(tActivos_conocimiento245[[#This Row],[Codigo Saber]],tSaberes_y_criticidad!B:D,3)</f>
        <v>#N/A</v>
      </c>
      <c r="D401" s="5"/>
    </row>
    <row r="402" spans="1:4" x14ac:dyDescent="0.35">
      <c r="A402" s="7"/>
      <c r="B402" s="7" t="e">
        <f>VLOOKUP(tActivos_conocimiento245[[#This Row],[Codigo Saber]],tSaberes_y_criticidad!B:D,2)</f>
        <v>#N/A</v>
      </c>
      <c r="C402" s="5" t="e">
        <f>VLOOKUP(tActivos_conocimiento245[[#This Row],[Codigo Saber]],tSaberes_y_criticidad!B:D,3)</f>
        <v>#N/A</v>
      </c>
      <c r="D402" s="5"/>
    </row>
    <row r="403" spans="1:4" x14ac:dyDescent="0.35">
      <c r="A403" s="7"/>
      <c r="B403" s="7" t="e">
        <f>VLOOKUP(tActivos_conocimiento245[[#This Row],[Codigo Saber]],tSaberes_y_criticidad!B:D,2)</f>
        <v>#N/A</v>
      </c>
      <c r="C403" s="2" t="e">
        <f>VLOOKUP(tActivos_conocimiento245[[#This Row],[Codigo Saber]],tSaberes_y_criticidad!B:D,3)</f>
        <v>#N/A</v>
      </c>
    </row>
    <row r="404" spans="1:4" x14ac:dyDescent="0.35">
      <c r="A404" s="7"/>
      <c r="B404" s="7" t="e">
        <f>VLOOKUP(tActivos_conocimiento245[[#This Row],[Codigo Saber]],tSaberes_y_criticidad!B:D,2)</f>
        <v>#N/A</v>
      </c>
      <c r="C404" s="2" t="e">
        <f>VLOOKUP(tActivos_conocimiento245[[#This Row],[Codigo Saber]],tSaberes_y_criticidad!B:D,3)</f>
        <v>#N/A</v>
      </c>
    </row>
    <row r="405" spans="1:4" x14ac:dyDescent="0.35">
      <c r="A405" s="7"/>
      <c r="B405" s="7" t="e">
        <f>VLOOKUP(tActivos_conocimiento245[[#This Row],[Codigo Saber]],tSaberes_y_criticidad!B:D,2)</f>
        <v>#N/A</v>
      </c>
      <c r="C405" s="2" t="e">
        <f>VLOOKUP(tActivos_conocimiento245[[#This Row],[Codigo Saber]],tSaberes_y_criticidad!B:D,3)</f>
        <v>#N/A</v>
      </c>
    </row>
    <row r="406" spans="1:4" x14ac:dyDescent="0.35">
      <c r="A406" s="7"/>
      <c r="B406" s="7" t="e">
        <f>VLOOKUP(tActivos_conocimiento245[[#This Row],[Codigo Saber]],tSaberes_y_criticidad!B:D,2)</f>
        <v>#N/A</v>
      </c>
      <c r="C406" s="2" t="e">
        <f>VLOOKUP(tActivos_conocimiento245[[#This Row],[Codigo Saber]],tSaberes_y_criticidad!B:D,3)</f>
        <v>#N/A</v>
      </c>
    </row>
    <row r="407" spans="1:4" x14ac:dyDescent="0.35">
      <c r="A407" s="7"/>
      <c r="B407" s="7" t="e">
        <f>VLOOKUP(tActivos_conocimiento245[[#This Row],[Codigo Saber]],tSaberes_y_criticidad!B:D,2)</f>
        <v>#N/A</v>
      </c>
      <c r="C407" s="2" t="e">
        <f>VLOOKUP(tActivos_conocimiento245[[#This Row],[Codigo Saber]],tSaberes_y_criticidad!B:D,3)</f>
        <v>#N/A</v>
      </c>
    </row>
    <row r="408" spans="1:4" x14ac:dyDescent="0.35">
      <c r="A408" s="7"/>
      <c r="B408" s="7" t="e">
        <f>VLOOKUP(tActivos_conocimiento245[[#This Row],[Codigo Saber]],tSaberes_y_criticidad!B:D,2)</f>
        <v>#N/A</v>
      </c>
      <c r="C408" s="2" t="e">
        <f>VLOOKUP(tActivos_conocimiento245[[#This Row],[Codigo Saber]],tSaberes_y_criticidad!B:D,3)</f>
        <v>#N/A</v>
      </c>
    </row>
    <row r="409" spans="1:4" x14ac:dyDescent="0.35">
      <c r="A409" s="7"/>
      <c r="B409" s="7" t="e">
        <f>VLOOKUP(tActivos_conocimiento245[[#This Row],[Codigo Saber]],tSaberes_y_criticidad!B:D,2)</f>
        <v>#N/A</v>
      </c>
      <c r="C409" s="2" t="e">
        <f>VLOOKUP(tActivos_conocimiento245[[#This Row],[Codigo Saber]],tSaberes_y_criticidad!B:D,3)</f>
        <v>#N/A</v>
      </c>
    </row>
    <row r="410" spans="1:4" x14ac:dyDescent="0.35">
      <c r="A410" s="7"/>
      <c r="B410" s="7" t="e">
        <f>VLOOKUP(tActivos_conocimiento245[[#This Row],[Codigo Saber]],tSaberes_y_criticidad!B:D,2)</f>
        <v>#N/A</v>
      </c>
      <c r="C410" s="2" t="e">
        <f>VLOOKUP(tActivos_conocimiento245[[#This Row],[Codigo Saber]],tSaberes_y_criticidad!B:D,3)</f>
        <v>#N/A</v>
      </c>
    </row>
    <row r="411" spans="1:4" x14ac:dyDescent="0.35">
      <c r="A411" s="7"/>
      <c r="B411" s="7" t="e">
        <f>VLOOKUP(tActivos_conocimiento245[[#This Row],[Codigo Saber]],tSaberes_y_criticidad!B:D,2)</f>
        <v>#N/A</v>
      </c>
      <c r="C411" s="2" t="e">
        <f>VLOOKUP(tActivos_conocimiento245[[#This Row],[Codigo Saber]],tSaberes_y_criticidad!B:D,3)</f>
        <v>#N/A</v>
      </c>
    </row>
    <row r="412" spans="1:4" x14ac:dyDescent="0.35">
      <c r="A412" s="7"/>
      <c r="B412" s="7" t="e">
        <f>VLOOKUP(tActivos_conocimiento245[[#This Row],[Codigo Saber]],tSaberes_y_criticidad!B:D,2)</f>
        <v>#N/A</v>
      </c>
      <c r="C412" s="2" t="e">
        <f>VLOOKUP(tActivos_conocimiento245[[#This Row],[Codigo Saber]],tSaberes_y_criticidad!B:D,3)</f>
        <v>#N/A</v>
      </c>
    </row>
    <row r="413" spans="1:4" x14ac:dyDescent="0.35">
      <c r="A413" s="7"/>
      <c r="B413" s="7" t="e">
        <f>VLOOKUP(tActivos_conocimiento245[[#This Row],[Codigo Saber]],tSaberes_y_criticidad!B:D,2)</f>
        <v>#N/A</v>
      </c>
      <c r="C413" s="2" t="e">
        <f>VLOOKUP(tActivos_conocimiento245[[#This Row],[Codigo Saber]],tSaberes_y_criticidad!B:D,3)</f>
        <v>#N/A</v>
      </c>
    </row>
    <row r="414" spans="1:4" x14ac:dyDescent="0.35">
      <c r="A414" s="7"/>
      <c r="B414" s="7" t="e">
        <f>VLOOKUP(tActivos_conocimiento245[[#This Row],[Codigo Saber]],tSaberes_y_criticidad!B:D,2)</f>
        <v>#N/A</v>
      </c>
      <c r="C414" s="2" t="e">
        <f>VLOOKUP(tActivos_conocimiento245[[#This Row],[Codigo Saber]],tSaberes_y_criticidad!B:D,3)</f>
        <v>#N/A</v>
      </c>
    </row>
    <row r="415" spans="1:4" x14ac:dyDescent="0.35">
      <c r="A415" s="7"/>
      <c r="B415" s="7" t="e">
        <f>VLOOKUP(tActivos_conocimiento245[[#This Row],[Codigo Saber]],tSaberes_y_criticidad!B:D,2)</f>
        <v>#N/A</v>
      </c>
      <c r="C415" s="2" t="e">
        <f>VLOOKUP(tActivos_conocimiento245[[#This Row],[Codigo Saber]],tSaberes_y_criticidad!B:D,3)</f>
        <v>#N/A</v>
      </c>
    </row>
    <row r="416" spans="1:4" x14ac:dyDescent="0.35">
      <c r="A416" s="7"/>
      <c r="B416" s="7" t="e">
        <f>VLOOKUP(tActivos_conocimiento245[[#This Row],[Codigo Saber]],tSaberes_y_criticidad!B:D,2)</f>
        <v>#N/A</v>
      </c>
      <c r="C416" s="2" t="e">
        <f>VLOOKUP(tActivos_conocimiento245[[#This Row],[Codigo Saber]],tSaberes_y_criticidad!B:D,3)</f>
        <v>#N/A</v>
      </c>
    </row>
    <row r="417" spans="1:3" x14ac:dyDescent="0.35">
      <c r="A417" s="7"/>
      <c r="B417" s="7" t="e">
        <f>VLOOKUP(tActivos_conocimiento245[[#This Row],[Codigo Saber]],tSaberes_y_criticidad!B:D,2)</f>
        <v>#N/A</v>
      </c>
      <c r="C417" s="2" t="e">
        <f>VLOOKUP(tActivos_conocimiento245[[#This Row],[Codigo Saber]],tSaberes_y_criticidad!B:D,3)</f>
        <v>#N/A</v>
      </c>
    </row>
    <row r="418" spans="1:3" x14ac:dyDescent="0.35">
      <c r="A418" s="7"/>
      <c r="B418" s="7" t="e">
        <f>VLOOKUP(tActivos_conocimiento245[[#This Row],[Codigo Saber]],tSaberes_y_criticidad!B:D,2)</f>
        <v>#N/A</v>
      </c>
      <c r="C418" s="2" t="e">
        <f>VLOOKUP(tActivos_conocimiento245[[#This Row],[Codigo Saber]],tSaberes_y_criticidad!B:D,3)</f>
        <v>#N/A</v>
      </c>
    </row>
    <row r="419" spans="1:3" x14ac:dyDescent="0.35">
      <c r="A419" s="7"/>
      <c r="B419" s="7" t="e">
        <f>VLOOKUP(tActivos_conocimiento245[[#This Row],[Codigo Saber]],tSaberes_y_criticidad!B:D,2)</f>
        <v>#N/A</v>
      </c>
      <c r="C419" s="2" t="e">
        <f>VLOOKUP(tActivos_conocimiento245[[#This Row],[Codigo Saber]],tSaberes_y_criticidad!B:D,3)</f>
        <v>#N/A</v>
      </c>
    </row>
    <row r="420" spans="1:3" x14ac:dyDescent="0.35">
      <c r="A420" s="7"/>
      <c r="B420" s="7" t="e">
        <f>VLOOKUP(tActivos_conocimiento245[[#This Row],[Codigo Saber]],tSaberes_y_criticidad!B:D,2)</f>
        <v>#N/A</v>
      </c>
      <c r="C420" s="2" t="e">
        <f>VLOOKUP(tActivos_conocimiento245[[#This Row],[Codigo Saber]],tSaberes_y_criticidad!B:D,3)</f>
        <v>#N/A</v>
      </c>
    </row>
    <row r="421" spans="1:3" x14ac:dyDescent="0.35">
      <c r="A421" s="7"/>
      <c r="B421" s="7" t="e">
        <f>VLOOKUP(tActivos_conocimiento245[[#This Row],[Codigo Saber]],tSaberes_y_criticidad!B:D,2)</f>
        <v>#N/A</v>
      </c>
      <c r="C421" s="2" t="e">
        <f>VLOOKUP(tActivos_conocimiento245[[#This Row],[Codigo Saber]],tSaberes_y_criticidad!B:D,3)</f>
        <v>#N/A</v>
      </c>
    </row>
    <row r="422" spans="1:3" x14ac:dyDescent="0.35">
      <c r="A422" s="7"/>
      <c r="B422" s="7" t="e">
        <f>VLOOKUP(tActivos_conocimiento245[[#This Row],[Codigo Saber]],tSaberes_y_criticidad!B:D,2)</f>
        <v>#N/A</v>
      </c>
      <c r="C422" s="2" t="e">
        <f>VLOOKUP(tActivos_conocimiento245[[#This Row],[Codigo Saber]],tSaberes_y_criticidad!B:D,3)</f>
        <v>#N/A</v>
      </c>
    </row>
    <row r="423" spans="1:3" x14ac:dyDescent="0.35">
      <c r="A423" s="7"/>
      <c r="B423" s="7" t="e">
        <f>VLOOKUP(tActivos_conocimiento245[[#This Row],[Codigo Saber]],tSaberes_y_criticidad!B:D,2)</f>
        <v>#N/A</v>
      </c>
      <c r="C423" s="2" t="e">
        <f>VLOOKUP(tActivos_conocimiento245[[#This Row],[Codigo Saber]],tSaberes_y_criticidad!B:D,3)</f>
        <v>#N/A</v>
      </c>
    </row>
    <row r="424" spans="1:3" x14ac:dyDescent="0.35">
      <c r="A424" s="7"/>
      <c r="B424" s="7" t="e">
        <f>VLOOKUP(tActivos_conocimiento245[[#This Row],[Codigo Saber]],tSaberes_y_criticidad!B:D,2)</f>
        <v>#N/A</v>
      </c>
      <c r="C424" s="2" t="e">
        <f>VLOOKUP(tActivos_conocimiento245[[#This Row],[Codigo Saber]],tSaberes_y_criticidad!B:D,3)</f>
        <v>#N/A</v>
      </c>
    </row>
    <row r="425" spans="1:3" x14ac:dyDescent="0.35">
      <c r="A425" s="7"/>
      <c r="B425" s="7" t="e">
        <f>VLOOKUP(tActivos_conocimiento245[[#This Row],[Codigo Saber]],tSaberes_y_criticidad!B:D,2)</f>
        <v>#N/A</v>
      </c>
      <c r="C425" s="2" t="e">
        <f>VLOOKUP(tActivos_conocimiento245[[#This Row],[Codigo Saber]],tSaberes_y_criticidad!B:D,3)</f>
        <v>#N/A</v>
      </c>
    </row>
    <row r="426" spans="1:3" x14ac:dyDescent="0.35">
      <c r="A426" s="7"/>
      <c r="B426" s="7" t="e">
        <f>VLOOKUP(tActivos_conocimiento245[[#This Row],[Codigo Saber]],tSaberes_y_criticidad!B:D,2)</f>
        <v>#N/A</v>
      </c>
      <c r="C426" s="2" t="e">
        <f>VLOOKUP(tActivos_conocimiento245[[#This Row],[Codigo Saber]],tSaberes_y_criticidad!B:D,3)</f>
        <v>#N/A</v>
      </c>
    </row>
    <row r="427" spans="1:3" x14ac:dyDescent="0.35">
      <c r="A427" s="7"/>
      <c r="B427" s="7" t="e">
        <f>VLOOKUP(tActivos_conocimiento245[[#This Row],[Codigo Saber]],tSaberes_y_criticidad!B:D,2)</f>
        <v>#N/A</v>
      </c>
      <c r="C427" s="2" t="e">
        <f>VLOOKUP(tActivos_conocimiento245[[#This Row],[Codigo Saber]],tSaberes_y_criticidad!B:D,3)</f>
        <v>#N/A</v>
      </c>
    </row>
    <row r="428" spans="1:3" x14ac:dyDescent="0.35">
      <c r="A428" s="7"/>
      <c r="B428" s="7" t="e">
        <f>VLOOKUP(tActivos_conocimiento245[[#This Row],[Codigo Saber]],tSaberes_y_criticidad!B:D,2)</f>
        <v>#N/A</v>
      </c>
      <c r="C428" s="2" t="e">
        <f>VLOOKUP(tActivos_conocimiento245[[#This Row],[Codigo Saber]],tSaberes_y_criticidad!B:D,3)</f>
        <v>#N/A</v>
      </c>
    </row>
    <row r="429" spans="1:3" x14ac:dyDescent="0.35">
      <c r="A429" s="7"/>
      <c r="B429" s="7" t="e">
        <f>VLOOKUP(tActivos_conocimiento245[[#This Row],[Codigo Saber]],tSaberes_y_criticidad!B:D,2)</f>
        <v>#N/A</v>
      </c>
      <c r="C429" s="2" t="e">
        <f>VLOOKUP(tActivos_conocimiento245[[#This Row],[Codigo Saber]],tSaberes_y_criticidad!B:D,3)</f>
        <v>#N/A</v>
      </c>
    </row>
    <row r="430" spans="1:3" x14ac:dyDescent="0.35">
      <c r="A430" s="7"/>
      <c r="B430" s="7" t="e">
        <f>VLOOKUP(tActivos_conocimiento245[[#This Row],[Codigo Saber]],tSaberes_y_criticidad!B:D,2)</f>
        <v>#N/A</v>
      </c>
      <c r="C430" s="2" t="e">
        <f>VLOOKUP(tActivos_conocimiento245[[#This Row],[Codigo Saber]],tSaberes_y_criticidad!B:D,3)</f>
        <v>#N/A</v>
      </c>
    </row>
    <row r="431" spans="1:3" x14ac:dyDescent="0.35">
      <c r="A431" s="7"/>
      <c r="B431" s="7" t="e">
        <f>VLOOKUP(tActivos_conocimiento245[[#This Row],[Codigo Saber]],tSaberes_y_criticidad!B:D,2)</f>
        <v>#N/A</v>
      </c>
      <c r="C431" s="2" t="e">
        <f>VLOOKUP(tActivos_conocimiento245[[#This Row],[Codigo Saber]],tSaberes_y_criticidad!B:D,3)</f>
        <v>#N/A</v>
      </c>
    </row>
    <row r="432" spans="1:3" x14ac:dyDescent="0.35">
      <c r="A432" s="7"/>
      <c r="B432" s="7" t="e">
        <f>VLOOKUP(tActivos_conocimiento245[[#This Row],[Codigo Saber]],tSaberes_y_criticidad!B:D,2)</f>
        <v>#N/A</v>
      </c>
      <c r="C432" s="2" t="e">
        <f>VLOOKUP(tActivos_conocimiento245[[#This Row],[Codigo Saber]],tSaberes_y_criticidad!B:D,3)</f>
        <v>#N/A</v>
      </c>
    </row>
    <row r="433" spans="1:3" x14ac:dyDescent="0.35">
      <c r="A433" s="7"/>
      <c r="B433" s="7" t="e">
        <f>VLOOKUP(tActivos_conocimiento245[[#This Row],[Codigo Saber]],tSaberes_y_criticidad!B:D,2)</f>
        <v>#N/A</v>
      </c>
      <c r="C433" s="2" t="e">
        <f>VLOOKUP(tActivos_conocimiento245[[#This Row],[Codigo Saber]],tSaberes_y_criticidad!B:D,3)</f>
        <v>#N/A</v>
      </c>
    </row>
    <row r="434" spans="1:3" x14ac:dyDescent="0.35">
      <c r="A434" s="7"/>
      <c r="B434" s="7" t="e">
        <f>VLOOKUP(tActivos_conocimiento245[[#This Row],[Codigo Saber]],tSaberes_y_criticidad!B:D,2)</f>
        <v>#N/A</v>
      </c>
      <c r="C434" s="2" t="e">
        <f>VLOOKUP(tActivos_conocimiento245[[#This Row],[Codigo Saber]],tSaberes_y_criticidad!B:D,3)</f>
        <v>#N/A</v>
      </c>
    </row>
    <row r="435" spans="1:3" x14ac:dyDescent="0.35">
      <c r="A435" s="7"/>
      <c r="B435" s="7" t="e">
        <f>VLOOKUP(tActivos_conocimiento245[[#This Row],[Codigo Saber]],tSaberes_y_criticidad!B:D,2)</f>
        <v>#N/A</v>
      </c>
      <c r="C435" s="2" t="e">
        <f>VLOOKUP(tActivos_conocimiento245[[#This Row],[Codigo Saber]],tSaberes_y_criticidad!B:D,3)</f>
        <v>#N/A</v>
      </c>
    </row>
    <row r="436" spans="1:3" x14ac:dyDescent="0.35">
      <c r="A436" s="7"/>
      <c r="B436" s="7" t="e">
        <f>VLOOKUP(tActivos_conocimiento245[[#This Row],[Codigo Saber]],tSaberes_y_criticidad!B:D,2)</f>
        <v>#N/A</v>
      </c>
      <c r="C436" s="2" t="e">
        <f>VLOOKUP(tActivos_conocimiento245[[#This Row],[Codigo Saber]],tSaberes_y_criticidad!B:D,3)</f>
        <v>#N/A</v>
      </c>
    </row>
    <row r="437" spans="1:3" x14ac:dyDescent="0.35">
      <c r="A437" s="7"/>
      <c r="B437" s="7" t="e">
        <f>VLOOKUP(tActivos_conocimiento245[[#This Row],[Codigo Saber]],tSaberes_y_criticidad!B:D,2)</f>
        <v>#N/A</v>
      </c>
      <c r="C437" s="2" t="e">
        <f>VLOOKUP(tActivos_conocimiento245[[#This Row],[Codigo Saber]],tSaberes_y_criticidad!B:D,3)</f>
        <v>#N/A</v>
      </c>
    </row>
    <row r="438" spans="1:3" x14ac:dyDescent="0.35">
      <c r="A438" s="7"/>
      <c r="B438" s="7" t="e">
        <f>VLOOKUP(tActivos_conocimiento245[[#This Row],[Codigo Saber]],tSaberes_y_criticidad!B:D,2)</f>
        <v>#N/A</v>
      </c>
      <c r="C438" s="2" t="e">
        <f>VLOOKUP(tActivos_conocimiento245[[#This Row],[Codigo Saber]],tSaberes_y_criticidad!B:D,3)</f>
        <v>#N/A</v>
      </c>
    </row>
    <row r="439" spans="1:3" x14ac:dyDescent="0.35">
      <c r="A439" s="7"/>
      <c r="B439" s="7" t="e">
        <f>VLOOKUP(tActivos_conocimiento245[[#This Row],[Codigo Saber]],tSaberes_y_criticidad!B:D,2)</f>
        <v>#N/A</v>
      </c>
      <c r="C439" s="2" t="e">
        <f>VLOOKUP(tActivos_conocimiento245[[#This Row],[Codigo Saber]],tSaberes_y_criticidad!B:D,3)</f>
        <v>#N/A</v>
      </c>
    </row>
    <row r="440" spans="1:3" x14ac:dyDescent="0.35">
      <c r="A440" s="7"/>
      <c r="B440" s="7" t="e">
        <f>VLOOKUP(tActivos_conocimiento245[[#This Row],[Codigo Saber]],tSaberes_y_criticidad!B:D,2)</f>
        <v>#N/A</v>
      </c>
      <c r="C440" s="2" t="e">
        <f>VLOOKUP(tActivos_conocimiento245[[#This Row],[Codigo Saber]],tSaberes_y_criticidad!B:D,3)</f>
        <v>#N/A</v>
      </c>
    </row>
    <row r="441" spans="1:3" x14ac:dyDescent="0.35">
      <c r="A441" s="7"/>
      <c r="B441" s="7" t="e">
        <f>VLOOKUP(tActivos_conocimiento245[[#This Row],[Codigo Saber]],tSaberes_y_criticidad!B:D,2)</f>
        <v>#N/A</v>
      </c>
      <c r="C441" s="2" t="e">
        <f>VLOOKUP(tActivos_conocimiento245[[#This Row],[Codigo Saber]],tSaberes_y_criticidad!B:D,3)</f>
        <v>#N/A</v>
      </c>
    </row>
    <row r="442" spans="1:3" x14ac:dyDescent="0.35">
      <c r="A442" s="7"/>
      <c r="B442" s="7" t="e">
        <f>VLOOKUP(tActivos_conocimiento245[[#This Row],[Codigo Saber]],tSaberes_y_criticidad!B:D,2)</f>
        <v>#N/A</v>
      </c>
      <c r="C442" s="2" t="e">
        <f>VLOOKUP(tActivos_conocimiento245[[#This Row],[Codigo Saber]],tSaberes_y_criticidad!B:D,3)</f>
        <v>#N/A</v>
      </c>
    </row>
    <row r="443" spans="1:3" x14ac:dyDescent="0.35">
      <c r="A443" s="7"/>
      <c r="B443" s="7" t="e">
        <f>VLOOKUP(tActivos_conocimiento245[[#This Row],[Codigo Saber]],tSaberes_y_criticidad!B:D,2)</f>
        <v>#N/A</v>
      </c>
      <c r="C443" s="2" t="e">
        <f>VLOOKUP(tActivos_conocimiento245[[#This Row],[Codigo Saber]],tSaberes_y_criticidad!B:D,3)</f>
        <v>#N/A</v>
      </c>
    </row>
    <row r="444" spans="1:3" x14ac:dyDescent="0.35">
      <c r="A444" s="7"/>
      <c r="B444" s="7" t="e">
        <f>VLOOKUP(tActivos_conocimiento245[[#This Row],[Codigo Saber]],tSaberes_y_criticidad!B:D,2)</f>
        <v>#N/A</v>
      </c>
      <c r="C444" s="2" t="e">
        <f>VLOOKUP(tActivos_conocimiento245[[#This Row],[Codigo Saber]],tSaberes_y_criticidad!B:D,3)</f>
        <v>#N/A</v>
      </c>
    </row>
    <row r="445" spans="1:3" x14ac:dyDescent="0.35">
      <c r="A445" s="7"/>
      <c r="B445" s="7" t="e">
        <f>VLOOKUP(tActivos_conocimiento245[[#This Row],[Codigo Saber]],tSaberes_y_criticidad!B:D,2)</f>
        <v>#N/A</v>
      </c>
      <c r="C445" s="2" t="e">
        <f>VLOOKUP(tActivos_conocimiento245[[#This Row],[Codigo Saber]],tSaberes_y_criticidad!B:D,3)</f>
        <v>#N/A</v>
      </c>
    </row>
    <row r="446" spans="1:3" x14ac:dyDescent="0.35">
      <c r="A446" s="7"/>
      <c r="B446" s="7" t="e">
        <f>VLOOKUP(tActivos_conocimiento245[[#This Row],[Codigo Saber]],tSaberes_y_criticidad!B:D,2)</f>
        <v>#N/A</v>
      </c>
      <c r="C446" s="2" t="e">
        <f>VLOOKUP(tActivos_conocimiento245[[#This Row],[Codigo Saber]],tSaberes_y_criticidad!B:D,3)</f>
        <v>#N/A</v>
      </c>
    </row>
    <row r="447" spans="1:3" x14ac:dyDescent="0.35">
      <c r="A447" s="7"/>
      <c r="B447" s="7" t="e">
        <f>VLOOKUP(tActivos_conocimiento245[[#This Row],[Codigo Saber]],tSaberes_y_criticidad!B:D,2)</f>
        <v>#N/A</v>
      </c>
      <c r="C447" s="2" t="e">
        <f>VLOOKUP(tActivos_conocimiento245[[#This Row],[Codigo Saber]],tSaberes_y_criticidad!B:D,3)</f>
        <v>#N/A</v>
      </c>
    </row>
    <row r="448" spans="1:3" x14ac:dyDescent="0.35">
      <c r="A448" s="7"/>
      <c r="B448" s="7" t="e">
        <f>VLOOKUP(tActivos_conocimiento245[[#This Row],[Codigo Saber]],tSaberes_y_criticidad!B:D,2)</f>
        <v>#N/A</v>
      </c>
      <c r="C448" s="2" t="e">
        <f>VLOOKUP(tActivos_conocimiento245[[#This Row],[Codigo Saber]],tSaberes_y_criticidad!B:D,3)</f>
        <v>#N/A</v>
      </c>
    </row>
    <row r="449" spans="1:3" x14ac:dyDescent="0.35">
      <c r="A449" s="7"/>
      <c r="B449" s="7" t="e">
        <f>VLOOKUP(tActivos_conocimiento245[[#This Row],[Codigo Saber]],tSaberes_y_criticidad!B:D,2)</f>
        <v>#N/A</v>
      </c>
      <c r="C449" s="2" t="e">
        <f>VLOOKUP(tActivos_conocimiento245[[#This Row],[Codigo Saber]],tSaberes_y_criticidad!B:D,3)</f>
        <v>#N/A</v>
      </c>
    </row>
    <row r="450" spans="1:3" x14ac:dyDescent="0.35">
      <c r="A450" s="7"/>
      <c r="B450" s="7" t="e">
        <f>VLOOKUP(tActivos_conocimiento245[[#This Row],[Codigo Saber]],tSaberes_y_criticidad!B:D,2)</f>
        <v>#N/A</v>
      </c>
      <c r="C450" s="2" t="e">
        <f>VLOOKUP(tActivos_conocimiento245[[#This Row],[Codigo Saber]],tSaberes_y_criticidad!B:D,3)</f>
        <v>#N/A</v>
      </c>
    </row>
    <row r="451" spans="1:3" x14ac:dyDescent="0.35">
      <c r="A451" s="7"/>
      <c r="B451" s="7" t="e">
        <f>VLOOKUP(tActivos_conocimiento245[[#This Row],[Codigo Saber]],tSaberes_y_criticidad!B:D,2)</f>
        <v>#N/A</v>
      </c>
      <c r="C451" s="2" t="e">
        <f>VLOOKUP(tActivos_conocimiento245[[#This Row],[Codigo Saber]],tSaberes_y_criticidad!B:D,3)</f>
        <v>#N/A</v>
      </c>
    </row>
    <row r="452" spans="1:3" x14ac:dyDescent="0.35">
      <c r="A452" s="7"/>
      <c r="B452" s="7" t="e">
        <f>VLOOKUP(tActivos_conocimiento245[[#This Row],[Codigo Saber]],tSaberes_y_criticidad!B:D,2)</f>
        <v>#N/A</v>
      </c>
      <c r="C452" s="2" t="e">
        <f>VLOOKUP(tActivos_conocimiento245[[#This Row],[Codigo Saber]],tSaberes_y_criticidad!B:D,3)</f>
        <v>#N/A</v>
      </c>
    </row>
    <row r="453" spans="1:3" x14ac:dyDescent="0.35">
      <c r="A453" s="7"/>
      <c r="B453" s="7" t="e">
        <f>VLOOKUP(tActivos_conocimiento245[[#This Row],[Codigo Saber]],tSaberes_y_criticidad!B:D,2)</f>
        <v>#N/A</v>
      </c>
      <c r="C453" s="2" t="e">
        <f>VLOOKUP(tActivos_conocimiento245[[#This Row],[Codigo Saber]],tSaberes_y_criticidad!B:D,3)</f>
        <v>#N/A</v>
      </c>
    </row>
    <row r="454" spans="1:3" x14ac:dyDescent="0.35">
      <c r="A454" s="7"/>
      <c r="B454" s="7" t="e">
        <f>VLOOKUP(tActivos_conocimiento245[[#This Row],[Codigo Saber]],tSaberes_y_criticidad!B:D,2)</f>
        <v>#N/A</v>
      </c>
      <c r="C454" s="2" t="e">
        <f>VLOOKUP(tActivos_conocimiento245[[#This Row],[Codigo Saber]],tSaberes_y_criticidad!B:D,3)</f>
        <v>#N/A</v>
      </c>
    </row>
    <row r="455" spans="1:3" x14ac:dyDescent="0.35">
      <c r="A455" s="7"/>
      <c r="B455" s="7" t="e">
        <f>VLOOKUP(tActivos_conocimiento245[[#This Row],[Codigo Saber]],tSaberes_y_criticidad!B:D,2)</f>
        <v>#N/A</v>
      </c>
      <c r="C455" s="2" t="e">
        <f>VLOOKUP(tActivos_conocimiento245[[#This Row],[Codigo Saber]],tSaberes_y_criticidad!B:D,3)</f>
        <v>#N/A</v>
      </c>
    </row>
    <row r="456" spans="1:3" x14ac:dyDescent="0.35">
      <c r="A456" s="7"/>
      <c r="B456" s="7" t="e">
        <f>VLOOKUP(tActivos_conocimiento245[[#This Row],[Codigo Saber]],tSaberes_y_criticidad!B:D,2)</f>
        <v>#N/A</v>
      </c>
      <c r="C456" s="2" t="e">
        <f>VLOOKUP(tActivos_conocimiento245[[#This Row],[Codigo Saber]],tSaberes_y_criticidad!B:D,3)</f>
        <v>#N/A</v>
      </c>
    </row>
    <row r="457" spans="1:3" x14ac:dyDescent="0.35">
      <c r="A457" s="7"/>
      <c r="B457" s="7" t="e">
        <f>VLOOKUP(tActivos_conocimiento245[[#This Row],[Codigo Saber]],tSaberes_y_criticidad!B:D,2)</f>
        <v>#N/A</v>
      </c>
      <c r="C457" s="2" t="e">
        <f>VLOOKUP(tActivos_conocimiento245[[#This Row],[Codigo Saber]],tSaberes_y_criticidad!B:D,3)</f>
        <v>#N/A</v>
      </c>
    </row>
    <row r="458" spans="1:3" x14ac:dyDescent="0.35">
      <c r="A458" s="7"/>
      <c r="B458" s="7" t="e">
        <f>VLOOKUP(tActivos_conocimiento245[[#This Row],[Codigo Saber]],tSaberes_y_criticidad!B:D,2)</f>
        <v>#N/A</v>
      </c>
      <c r="C458" s="2" t="e">
        <f>VLOOKUP(tActivos_conocimiento245[[#This Row],[Codigo Saber]],tSaberes_y_criticidad!B:D,3)</f>
        <v>#N/A</v>
      </c>
    </row>
    <row r="459" spans="1:3" x14ac:dyDescent="0.35">
      <c r="A459" s="7"/>
      <c r="B459" s="7" t="e">
        <f>VLOOKUP(tActivos_conocimiento245[[#This Row],[Codigo Saber]],tSaberes_y_criticidad!B:D,2)</f>
        <v>#N/A</v>
      </c>
      <c r="C459" s="2" t="e">
        <f>VLOOKUP(tActivos_conocimiento245[[#This Row],[Codigo Saber]],tSaberes_y_criticidad!B:D,3)</f>
        <v>#N/A</v>
      </c>
    </row>
    <row r="460" spans="1:3" x14ac:dyDescent="0.35">
      <c r="A460" s="7"/>
      <c r="B460" s="7" t="e">
        <f>VLOOKUP(tActivos_conocimiento245[[#This Row],[Codigo Saber]],tSaberes_y_criticidad!B:D,2)</f>
        <v>#N/A</v>
      </c>
      <c r="C460" s="2" t="e">
        <f>VLOOKUP(tActivos_conocimiento245[[#This Row],[Codigo Saber]],tSaberes_y_criticidad!B:D,3)</f>
        <v>#N/A</v>
      </c>
    </row>
    <row r="461" spans="1:3" x14ac:dyDescent="0.35">
      <c r="A461" s="7"/>
      <c r="B461" s="7" t="e">
        <f>VLOOKUP(tActivos_conocimiento245[[#This Row],[Codigo Saber]],tSaberes_y_criticidad!B:D,2)</f>
        <v>#N/A</v>
      </c>
      <c r="C461" s="2" t="e">
        <f>VLOOKUP(tActivos_conocimiento245[[#This Row],[Codigo Saber]],tSaberes_y_criticidad!B:D,3)</f>
        <v>#N/A</v>
      </c>
    </row>
    <row r="462" spans="1:3" x14ac:dyDescent="0.35">
      <c r="A462" s="7"/>
      <c r="B462" s="7" t="e">
        <f>VLOOKUP(tActivos_conocimiento245[[#This Row],[Codigo Saber]],tSaberes_y_criticidad!B:D,2)</f>
        <v>#N/A</v>
      </c>
      <c r="C462" s="2" t="e">
        <f>VLOOKUP(tActivos_conocimiento245[[#This Row],[Codigo Saber]],tSaberes_y_criticidad!B:D,3)</f>
        <v>#N/A</v>
      </c>
    </row>
    <row r="463" spans="1:3" x14ac:dyDescent="0.35">
      <c r="A463" s="7"/>
      <c r="B463" s="7" t="e">
        <f>VLOOKUP(tActivos_conocimiento245[[#This Row],[Codigo Saber]],tSaberes_y_criticidad!B:D,2)</f>
        <v>#N/A</v>
      </c>
      <c r="C463" s="2" t="e">
        <f>VLOOKUP(tActivos_conocimiento245[[#This Row],[Codigo Saber]],tSaberes_y_criticidad!B:D,3)</f>
        <v>#N/A</v>
      </c>
    </row>
    <row r="464" spans="1:3" x14ac:dyDescent="0.35">
      <c r="A464" s="7"/>
      <c r="B464" s="7" t="e">
        <f>VLOOKUP(tActivos_conocimiento245[[#This Row],[Codigo Saber]],tSaberes_y_criticidad!B:D,2)</f>
        <v>#N/A</v>
      </c>
      <c r="C464" s="2" t="e">
        <f>VLOOKUP(tActivos_conocimiento245[[#This Row],[Codigo Saber]],tSaberes_y_criticidad!B:D,3)</f>
        <v>#N/A</v>
      </c>
    </row>
    <row r="465" spans="1:3" x14ac:dyDescent="0.35">
      <c r="A465" s="7"/>
      <c r="B465" s="7" t="e">
        <f>VLOOKUP(tActivos_conocimiento245[[#This Row],[Codigo Saber]],tSaberes_y_criticidad!B:D,2)</f>
        <v>#N/A</v>
      </c>
      <c r="C465" s="2" t="e">
        <f>VLOOKUP(tActivos_conocimiento245[[#This Row],[Codigo Saber]],tSaberes_y_criticidad!B:D,3)</f>
        <v>#N/A</v>
      </c>
    </row>
    <row r="466" spans="1:3" x14ac:dyDescent="0.35">
      <c r="A466" s="7"/>
      <c r="B466" s="7" t="e">
        <f>VLOOKUP(tActivos_conocimiento245[[#This Row],[Codigo Saber]],tSaberes_y_criticidad!B:D,2)</f>
        <v>#N/A</v>
      </c>
      <c r="C466" s="2" t="e">
        <f>VLOOKUP(tActivos_conocimiento245[[#This Row],[Codigo Saber]],tSaberes_y_criticidad!B:D,3)</f>
        <v>#N/A</v>
      </c>
    </row>
    <row r="467" spans="1:3" x14ac:dyDescent="0.35">
      <c r="A467" s="7"/>
      <c r="B467" s="7" t="e">
        <f>VLOOKUP(tActivos_conocimiento245[[#This Row],[Codigo Saber]],tSaberes_y_criticidad!B:D,2)</f>
        <v>#N/A</v>
      </c>
      <c r="C467" s="2" t="e">
        <f>VLOOKUP(tActivos_conocimiento245[[#This Row],[Codigo Saber]],tSaberes_y_criticidad!B:D,3)</f>
        <v>#N/A</v>
      </c>
    </row>
    <row r="468" spans="1:3" x14ac:dyDescent="0.35">
      <c r="A468" s="7"/>
      <c r="B468" s="7" t="e">
        <f>VLOOKUP(tActivos_conocimiento245[[#This Row],[Codigo Saber]],tSaberes_y_criticidad!B:D,2)</f>
        <v>#N/A</v>
      </c>
      <c r="C468" s="2" t="e">
        <f>VLOOKUP(tActivos_conocimiento245[[#This Row],[Codigo Saber]],tSaberes_y_criticidad!B:D,3)</f>
        <v>#N/A</v>
      </c>
    </row>
    <row r="469" spans="1:3" x14ac:dyDescent="0.35">
      <c r="A469" s="7"/>
      <c r="B469" s="7" t="e">
        <f>VLOOKUP(tActivos_conocimiento245[[#This Row],[Codigo Saber]],tSaberes_y_criticidad!B:D,2)</f>
        <v>#N/A</v>
      </c>
      <c r="C469" s="2" t="e">
        <f>VLOOKUP(tActivos_conocimiento245[[#This Row],[Codigo Saber]],tSaberes_y_criticidad!B:D,3)</f>
        <v>#N/A</v>
      </c>
    </row>
    <row r="470" spans="1:3" x14ac:dyDescent="0.35">
      <c r="A470" s="7"/>
      <c r="B470" s="7" t="e">
        <f>VLOOKUP(tActivos_conocimiento245[[#This Row],[Codigo Saber]],tSaberes_y_criticidad!B:D,2)</f>
        <v>#N/A</v>
      </c>
      <c r="C470" s="2" t="e">
        <f>VLOOKUP(tActivos_conocimiento245[[#This Row],[Codigo Saber]],tSaberes_y_criticidad!B:D,3)</f>
        <v>#N/A</v>
      </c>
    </row>
    <row r="471" spans="1:3" x14ac:dyDescent="0.35">
      <c r="A471" s="7"/>
      <c r="B471" s="7" t="e">
        <f>VLOOKUP(tActivos_conocimiento245[[#This Row],[Codigo Saber]],tSaberes_y_criticidad!B:D,2)</f>
        <v>#N/A</v>
      </c>
      <c r="C471" s="2" t="e">
        <f>VLOOKUP(tActivos_conocimiento245[[#This Row],[Codigo Saber]],tSaberes_y_criticidad!B:D,3)</f>
        <v>#N/A</v>
      </c>
    </row>
    <row r="472" spans="1:3" x14ac:dyDescent="0.35">
      <c r="A472" s="7"/>
      <c r="B472" s="7" t="e">
        <f>VLOOKUP(tActivos_conocimiento245[[#This Row],[Codigo Saber]],tSaberes_y_criticidad!B:D,2)</f>
        <v>#N/A</v>
      </c>
      <c r="C472" s="2" t="e">
        <f>VLOOKUP(tActivos_conocimiento245[[#This Row],[Codigo Saber]],tSaberes_y_criticidad!B:D,3)</f>
        <v>#N/A</v>
      </c>
    </row>
    <row r="473" spans="1:3" x14ac:dyDescent="0.35">
      <c r="A473" s="7"/>
      <c r="B473" s="7" t="e">
        <f>VLOOKUP(tActivos_conocimiento245[[#This Row],[Codigo Saber]],tSaberes_y_criticidad!B:D,2)</f>
        <v>#N/A</v>
      </c>
      <c r="C473" s="2" t="e">
        <f>VLOOKUP(tActivos_conocimiento245[[#This Row],[Codigo Saber]],tSaberes_y_criticidad!B:D,3)</f>
        <v>#N/A</v>
      </c>
    </row>
    <row r="474" spans="1:3" x14ac:dyDescent="0.35">
      <c r="A474" s="7"/>
      <c r="B474" s="7" t="e">
        <f>VLOOKUP(tActivos_conocimiento245[[#This Row],[Codigo Saber]],tSaberes_y_criticidad!B:D,2)</f>
        <v>#N/A</v>
      </c>
      <c r="C474" s="2" t="e">
        <f>VLOOKUP(tActivos_conocimiento245[[#This Row],[Codigo Saber]],tSaberes_y_criticidad!B:D,3)</f>
        <v>#N/A</v>
      </c>
    </row>
    <row r="475" spans="1:3" x14ac:dyDescent="0.35">
      <c r="A475" s="7"/>
      <c r="B475" s="7" t="e">
        <f>VLOOKUP(tActivos_conocimiento245[[#This Row],[Codigo Saber]],tSaberes_y_criticidad!B:D,2)</f>
        <v>#N/A</v>
      </c>
      <c r="C475" s="2" t="e">
        <f>VLOOKUP(tActivos_conocimiento245[[#This Row],[Codigo Saber]],tSaberes_y_criticidad!B:D,3)</f>
        <v>#N/A</v>
      </c>
    </row>
    <row r="476" spans="1:3" x14ac:dyDescent="0.35">
      <c r="A476" s="7"/>
      <c r="B476" s="7" t="e">
        <f>VLOOKUP(tActivos_conocimiento245[[#This Row],[Codigo Saber]],tSaberes_y_criticidad!B:D,2)</f>
        <v>#N/A</v>
      </c>
      <c r="C476" s="2" t="e">
        <f>VLOOKUP(tActivos_conocimiento245[[#This Row],[Codigo Saber]],tSaberes_y_criticidad!B:D,3)</f>
        <v>#N/A</v>
      </c>
    </row>
    <row r="477" spans="1:3" x14ac:dyDescent="0.35">
      <c r="A477" s="7"/>
      <c r="B477" s="7" t="e">
        <f>VLOOKUP(tActivos_conocimiento245[[#This Row],[Codigo Saber]],tSaberes_y_criticidad!B:D,2)</f>
        <v>#N/A</v>
      </c>
      <c r="C477" s="2" t="e">
        <f>VLOOKUP(tActivos_conocimiento245[[#This Row],[Codigo Saber]],tSaberes_y_criticidad!B:D,3)</f>
        <v>#N/A</v>
      </c>
    </row>
    <row r="478" spans="1:3" x14ac:dyDescent="0.35">
      <c r="A478" s="7"/>
      <c r="B478" s="7" t="e">
        <f>VLOOKUP(tActivos_conocimiento245[[#This Row],[Codigo Saber]],tSaberes_y_criticidad!B:D,2)</f>
        <v>#N/A</v>
      </c>
      <c r="C478" s="2" t="e">
        <f>VLOOKUP(tActivos_conocimiento245[[#This Row],[Codigo Saber]],tSaberes_y_criticidad!B:D,3)</f>
        <v>#N/A</v>
      </c>
    </row>
    <row r="479" spans="1:3" x14ac:dyDescent="0.35">
      <c r="A479" s="7"/>
      <c r="B479" s="7" t="e">
        <f>VLOOKUP(tActivos_conocimiento245[[#This Row],[Codigo Saber]],tSaberes_y_criticidad!B:D,2)</f>
        <v>#N/A</v>
      </c>
      <c r="C479" s="2" t="e">
        <f>VLOOKUP(tActivos_conocimiento245[[#This Row],[Codigo Saber]],tSaberes_y_criticidad!B:D,3)</f>
        <v>#N/A</v>
      </c>
    </row>
    <row r="480" spans="1:3" x14ac:dyDescent="0.35">
      <c r="A480" s="7"/>
      <c r="B480" s="7" t="e">
        <f>VLOOKUP(tActivos_conocimiento245[[#This Row],[Codigo Saber]],tSaberes_y_criticidad!B:D,2)</f>
        <v>#N/A</v>
      </c>
      <c r="C480" s="2" t="e">
        <f>VLOOKUP(tActivos_conocimiento245[[#This Row],[Codigo Saber]],tSaberes_y_criticidad!B:D,3)</f>
        <v>#N/A</v>
      </c>
    </row>
    <row r="481" spans="1:3" x14ac:dyDescent="0.35">
      <c r="A481" s="7"/>
      <c r="B481" s="7" t="e">
        <f>VLOOKUP(tActivos_conocimiento245[[#This Row],[Codigo Saber]],tSaberes_y_criticidad!B:D,2)</f>
        <v>#N/A</v>
      </c>
      <c r="C481" s="2" t="e">
        <f>VLOOKUP(tActivos_conocimiento245[[#This Row],[Codigo Saber]],tSaberes_y_criticidad!B:D,3)</f>
        <v>#N/A</v>
      </c>
    </row>
    <row r="482" spans="1:3" x14ac:dyDescent="0.35">
      <c r="A482" s="7"/>
      <c r="B482" s="7" t="e">
        <f>VLOOKUP(tActivos_conocimiento245[[#This Row],[Codigo Saber]],tSaberes_y_criticidad!B:D,2)</f>
        <v>#N/A</v>
      </c>
      <c r="C482" s="2" t="e">
        <f>VLOOKUP(tActivos_conocimiento245[[#This Row],[Codigo Saber]],tSaberes_y_criticidad!B:D,3)</f>
        <v>#N/A</v>
      </c>
    </row>
    <row r="483" spans="1:3" x14ac:dyDescent="0.35">
      <c r="A483" s="7"/>
      <c r="B483" s="7" t="e">
        <f>VLOOKUP(tActivos_conocimiento245[[#This Row],[Codigo Saber]],tSaberes_y_criticidad!B:D,2)</f>
        <v>#N/A</v>
      </c>
      <c r="C483" s="2" t="e">
        <f>VLOOKUP(tActivos_conocimiento245[[#This Row],[Codigo Saber]],tSaberes_y_criticidad!B:D,3)</f>
        <v>#N/A</v>
      </c>
    </row>
    <row r="484" spans="1:3" x14ac:dyDescent="0.35">
      <c r="A484" s="7"/>
      <c r="B484" s="7" t="e">
        <f>VLOOKUP(tActivos_conocimiento245[[#This Row],[Codigo Saber]],tSaberes_y_criticidad!B:D,2)</f>
        <v>#N/A</v>
      </c>
      <c r="C484" s="2" t="e">
        <f>VLOOKUP(tActivos_conocimiento245[[#This Row],[Codigo Saber]],tSaberes_y_criticidad!B:D,3)</f>
        <v>#N/A</v>
      </c>
    </row>
    <row r="485" spans="1:3" x14ac:dyDescent="0.35">
      <c r="A485" s="7"/>
      <c r="B485" s="7" t="e">
        <f>VLOOKUP(tActivos_conocimiento245[[#This Row],[Codigo Saber]],tSaberes_y_criticidad!B:D,2)</f>
        <v>#N/A</v>
      </c>
      <c r="C485" s="2" t="e">
        <f>VLOOKUP(tActivos_conocimiento245[[#This Row],[Codigo Saber]],tSaberes_y_criticidad!B:D,3)</f>
        <v>#N/A</v>
      </c>
    </row>
    <row r="486" spans="1:3" x14ac:dyDescent="0.35">
      <c r="A486" s="7"/>
      <c r="B486" s="7" t="e">
        <f>VLOOKUP(tActivos_conocimiento245[[#This Row],[Codigo Saber]],tSaberes_y_criticidad!B:D,2)</f>
        <v>#N/A</v>
      </c>
      <c r="C486" s="2" t="e">
        <f>VLOOKUP(tActivos_conocimiento245[[#This Row],[Codigo Saber]],tSaberes_y_criticidad!B:D,3)</f>
        <v>#N/A</v>
      </c>
    </row>
    <row r="487" spans="1:3" x14ac:dyDescent="0.35">
      <c r="A487" s="7"/>
      <c r="B487" s="7" t="e">
        <f>VLOOKUP(tActivos_conocimiento245[[#This Row],[Codigo Saber]],tSaberes_y_criticidad!B:D,2)</f>
        <v>#N/A</v>
      </c>
      <c r="C487" s="2" t="e">
        <f>VLOOKUP(tActivos_conocimiento245[[#This Row],[Codigo Saber]],tSaberes_y_criticidad!B:D,3)</f>
        <v>#N/A</v>
      </c>
    </row>
    <row r="488" spans="1:3" x14ac:dyDescent="0.35">
      <c r="A488" s="7"/>
      <c r="B488" s="7" t="e">
        <f>VLOOKUP(tActivos_conocimiento245[[#This Row],[Codigo Saber]],tSaberes_y_criticidad!B:D,2)</f>
        <v>#N/A</v>
      </c>
      <c r="C488" s="2" t="e">
        <f>VLOOKUP(tActivos_conocimiento245[[#This Row],[Codigo Saber]],tSaberes_y_criticidad!B:D,3)</f>
        <v>#N/A</v>
      </c>
    </row>
    <row r="489" spans="1:3" x14ac:dyDescent="0.35">
      <c r="A489" s="7"/>
      <c r="B489" s="7" t="e">
        <f>VLOOKUP(tActivos_conocimiento245[[#This Row],[Codigo Saber]],tSaberes_y_criticidad!B:D,2)</f>
        <v>#N/A</v>
      </c>
      <c r="C489" s="2" t="e">
        <f>VLOOKUP(tActivos_conocimiento245[[#This Row],[Codigo Saber]],tSaberes_y_criticidad!B:D,3)</f>
        <v>#N/A</v>
      </c>
    </row>
    <row r="490" spans="1:3" x14ac:dyDescent="0.35">
      <c r="A490" s="7"/>
      <c r="B490" s="7" t="e">
        <f>VLOOKUP(tActivos_conocimiento245[[#This Row],[Codigo Saber]],tSaberes_y_criticidad!B:D,2)</f>
        <v>#N/A</v>
      </c>
      <c r="C490" s="2" t="e">
        <f>VLOOKUP(tActivos_conocimiento245[[#This Row],[Codigo Saber]],tSaberes_y_criticidad!B:D,3)</f>
        <v>#N/A</v>
      </c>
    </row>
    <row r="491" spans="1:3" x14ac:dyDescent="0.35">
      <c r="A491" s="7"/>
      <c r="B491" s="7" t="e">
        <f>VLOOKUP(tActivos_conocimiento245[[#This Row],[Codigo Saber]],tSaberes_y_criticidad!B:D,2)</f>
        <v>#N/A</v>
      </c>
      <c r="C491" s="2" t="e">
        <f>VLOOKUP(tActivos_conocimiento245[[#This Row],[Codigo Saber]],tSaberes_y_criticidad!B:D,3)</f>
        <v>#N/A</v>
      </c>
    </row>
    <row r="492" spans="1:3" x14ac:dyDescent="0.35">
      <c r="A492" s="7"/>
      <c r="B492" s="7" t="e">
        <f>VLOOKUP(tActivos_conocimiento245[[#This Row],[Codigo Saber]],tSaberes_y_criticidad!B:D,2)</f>
        <v>#N/A</v>
      </c>
      <c r="C492" s="2" t="e">
        <f>VLOOKUP(tActivos_conocimiento245[[#This Row],[Codigo Saber]],tSaberes_y_criticidad!B:D,3)</f>
        <v>#N/A</v>
      </c>
    </row>
    <row r="493" spans="1:3" x14ac:dyDescent="0.35">
      <c r="A493" s="7"/>
      <c r="B493" s="7" t="e">
        <f>VLOOKUP(tActivos_conocimiento245[[#This Row],[Codigo Saber]],tSaberes_y_criticidad!B:D,2)</f>
        <v>#N/A</v>
      </c>
      <c r="C493" s="2" t="e">
        <f>VLOOKUP(tActivos_conocimiento245[[#This Row],[Codigo Saber]],tSaberes_y_criticidad!B:D,3)</f>
        <v>#N/A</v>
      </c>
    </row>
    <row r="494" spans="1:3" x14ac:dyDescent="0.35">
      <c r="A494" s="7"/>
      <c r="B494" s="7" t="e">
        <f>VLOOKUP(tActivos_conocimiento245[[#This Row],[Codigo Saber]],tSaberes_y_criticidad!B:D,2)</f>
        <v>#N/A</v>
      </c>
      <c r="C494" s="2" t="e">
        <f>VLOOKUP(tActivos_conocimiento245[[#This Row],[Codigo Saber]],tSaberes_y_criticidad!B:D,3)</f>
        <v>#N/A</v>
      </c>
    </row>
    <row r="495" spans="1:3" x14ac:dyDescent="0.35">
      <c r="A495" s="7"/>
      <c r="B495" s="7" t="e">
        <f>VLOOKUP(tActivos_conocimiento245[[#This Row],[Codigo Saber]],tSaberes_y_criticidad!B:D,2)</f>
        <v>#N/A</v>
      </c>
      <c r="C495" s="2" t="e">
        <f>VLOOKUP(tActivos_conocimiento245[[#This Row],[Codigo Saber]],tSaberes_y_criticidad!B:D,3)</f>
        <v>#N/A</v>
      </c>
    </row>
    <row r="496" spans="1:3" x14ac:dyDescent="0.35">
      <c r="A496" s="7"/>
      <c r="B496" s="7" t="e">
        <f>VLOOKUP(tActivos_conocimiento245[[#This Row],[Codigo Saber]],tSaberes_y_criticidad!B:D,2)</f>
        <v>#N/A</v>
      </c>
      <c r="C496" s="2" t="e">
        <f>VLOOKUP(tActivos_conocimiento245[[#This Row],[Codigo Saber]],tSaberes_y_criticidad!B:D,3)</f>
        <v>#N/A</v>
      </c>
    </row>
    <row r="497" spans="1:4" x14ac:dyDescent="0.35">
      <c r="A497" s="7"/>
      <c r="B497" s="7" t="e">
        <f>VLOOKUP(tActivos_conocimiento245[[#This Row],[Codigo Saber]],tSaberes_y_criticidad!B:D,2)</f>
        <v>#N/A</v>
      </c>
      <c r="C497" s="2" t="e">
        <f>VLOOKUP(tActivos_conocimiento245[[#This Row],[Codigo Saber]],tSaberes_y_criticidad!B:D,3)</f>
        <v>#N/A</v>
      </c>
    </row>
    <row r="498" spans="1:4" x14ac:dyDescent="0.35">
      <c r="A498" s="7"/>
      <c r="B498" s="7" t="e">
        <f>VLOOKUP(tActivos_conocimiento245[[#This Row],[Codigo Saber]],tSaberes_y_criticidad!B:D,2)</f>
        <v>#N/A</v>
      </c>
      <c r="C498" s="2" t="e">
        <f>VLOOKUP(tActivos_conocimiento245[[#This Row],[Codigo Saber]],tSaberes_y_criticidad!B:D,3)</f>
        <v>#N/A</v>
      </c>
    </row>
    <row r="499" spans="1:4" x14ac:dyDescent="0.35">
      <c r="A499" s="7"/>
      <c r="B499" s="7" t="e">
        <f>VLOOKUP(tActivos_conocimiento245[[#This Row],[Codigo Saber]],tSaberes_y_criticidad!B:D,2)</f>
        <v>#N/A</v>
      </c>
      <c r="C499" s="2" t="e">
        <f>VLOOKUP(tActivos_conocimiento245[[#This Row],[Codigo Saber]],tSaberes_y_criticidad!B:D,3)</f>
        <v>#N/A</v>
      </c>
    </row>
    <row r="500" spans="1:4" x14ac:dyDescent="0.35">
      <c r="A500" s="7"/>
      <c r="B500" s="7" t="e">
        <f>VLOOKUP(tActivos_conocimiento245[[#This Row],[Codigo Saber]],tSaberes_y_criticidad!B:D,2)</f>
        <v>#N/A</v>
      </c>
      <c r="C500" s="2" t="e">
        <f>VLOOKUP(tActivos_conocimiento245[[#This Row],[Codigo Saber]],tSaberes_y_criticidad!B:D,3)</f>
        <v>#N/A</v>
      </c>
    </row>
    <row r="501" spans="1:4" x14ac:dyDescent="0.35">
      <c r="A501" s="7"/>
      <c r="B501" s="7" t="e">
        <f>VLOOKUP(tActivos_conocimiento245[[#This Row],[Codigo Saber]],tSaberes_y_criticidad!B:D,2)</f>
        <v>#N/A</v>
      </c>
      <c r="C501" s="2" t="e">
        <f>VLOOKUP(tActivos_conocimiento245[[#This Row],[Codigo Saber]],tSaberes_y_criticidad!B:D,3)</f>
        <v>#N/A</v>
      </c>
    </row>
    <row r="502" spans="1:4" x14ac:dyDescent="0.35">
      <c r="A502" s="7"/>
      <c r="B502" s="7" t="e">
        <f>VLOOKUP(tActivos_conocimiento245[[#This Row],[Codigo Saber]],tSaberes_y_criticidad!B:D,2)</f>
        <v>#N/A</v>
      </c>
      <c r="C502" s="2" t="e">
        <f>VLOOKUP(tActivos_conocimiento245[[#This Row],[Codigo Saber]],tSaberes_y_criticidad!B:D,3)</f>
        <v>#N/A</v>
      </c>
    </row>
    <row r="503" spans="1:4" x14ac:dyDescent="0.35">
      <c r="A503" s="7"/>
      <c r="B503" s="7" t="e">
        <f>VLOOKUP(tActivos_conocimiento245[[#This Row],[Codigo Saber]],tSaberes_y_criticidad!B:D,2)</f>
        <v>#N/A</v>
      </c>
      <c r="C503" s="2" t="e">
        <f>VLOOKUP(tActivos_conocimiento245[[#This Row],[Codigo Saber]],tSaberes_y_criticidad!B:D,3)</f>
        <v>#N/A</v>
      </c>
    </row>
    <row r="504" spans="1:4" x14ac:dyDescent="0.35">
      <c r="A504" s="7"/>
      <c r="B504" s="7" t="e">
        <f>VLOOKUP(tActivos_conocimiento245[[#This Row],[Codigo Saber]],tSaberes_y_criticidad!B:D,2)</f>
        <v>#N/A</v>
      </c>
      <c r="C504" s="2" t="e">
        <f>VLOOKUP(tActivos_conocimiento245[[#This Row],[Codigo Saber]],tSaberes_y_criticidad!B:D,3)</f>
        <v>#N/A</v>
      </c>
    </row>
    <row r="505" spans="1:4" x14ac:dyDescent="0.35">
      <c r="A505" s="7"/>
      <c r="B505" s="7" t="e">
        <f>VLOOKUP(tActivos_conocimiento245[[#This Row],[Codigo Saber]],tSaberes_y_criticidad!B:D,2)</f>
        <v>#N/A</v>
      </c>
      <c r="C505" s="2" t="e">
        <f>VLOOKUP(tActivos_conocimiento245[[#This Row],[Codigo Saber]],tSaberes_y_criticidad!B:D,3)</f>
        <v>#N/A</v>
      </c>
    </row>
    <row r="506" spans="1:4" x14ac:dyDescent="0.35">
      <c r="A506" s="7"/>
      <c r="B506" s="7" t="e">
        <f>VLOOKUP(tActivos_conocimiento245[[#This Row],[Codigo Saber]],tSaberes_y_criticidad!B:D,2)</f>
        <v>#N/A</v>
      </c>
      <c r="C506" s="2" t="e">
        <f>VLOOKUP(tActivos_conocimiento245[[#This Row],[Codigo Saber]],tSaberes_y_criticidad!B:D,3)</f>
        <v>#N/A</v>
      </c>
    </row>
    <row r="507" spans="1:4" x14ac:dyDescent="0.35">
      <c r="A507" s="7"/>
      <c r="B507" s="7" t="e">
        <f>VLOOKUP(tActivos_conocimiento245[[#This Row],[Codigo Saber]],tSaberes_y_criticidad!B:D,2)</f>
        <v>#N/A</v>
      </c>
      <c r="C507" s="5" t="e">
        <f>VLOOKUP(tActivos_conocimiento245[[#This Row],[Codigo Saber]],tSaberes_y_criticidad!B:D,3)</f>
        <v>#N/A</v>
      </c>
      <c r="D507" s="5"/>
    </row>
    <row r="508" spans="1:4" x14ac:dyDescent="0.35">
      <c r="A508" s="7"/>
      <c r="B508" s="7" t="e">
        <f>VLOOKUP(tActivos_conocimiento245[[#This Row],[Codigo Saber]],tSaberes_y_criticidad!B:D,2)</f>
        <v>#N/A</v>
      </c>
      <c r="C508" s="5" t="e">
        <f>VLOOKUP(tActivos_conocimiento245[[#This Row],[Codigo Saber]],tSaberes_y_criticidad!B:D,3)</f>
        <v>#N/A</v>
      </c>
      <c r="D508" s="5"/>
    </row>
    <row r="509" spans="1:4" x14ac:dyDescent="0.35">
      <c r="A509" s="7"/>
      <c r="B509" s="7" t="e">
        <f>VLOOKUP(tActivos_conocimiento245[[#This Row],[Codigo Saber]],tSaberes_y_criticidad!B:D,2)</f>
        <v>#N/A</v>
      </c>
      <c r="C509" s="5" t="e">
        <f>VLOOKUP(tActivos_conocimiento245[[#This Row],[Codigo Saber]],tSaberes_y_criticidad!B:D,3)</f>
        <v>#N/A</v>
      </c>
      <c r="D509" s="5"/>
    </row>
    <row r="510" spans="1:4" x14ac:dyDescent="0.35">
      <c r="A510" s="7"/>
      <c r="B510" s="7" t="e">
        <f>VLOOKUP(tActivos_conocimiento245[[#This Row],[Codigo Saber]],tSaberes_y_criticidad!B:D,2)</f>
        <v>#N/A</v>
      </c>
      <c r="C510" s="5" t="e">
        <f>VLOOKUP(tActivos_conocimiento245[[#This Row],[Codigo Saber]],tSaberes_y_criticidad!B:D,3)</f>
        <v>#N/A</v>
      </c>
      <c r="D510" s="5"/>
    </row>
    <row r="511" spans="1:4" x14ac:dyDescent="0.35">
      <c r="A511" s="7"/>
      <c r="B511" s="7" t="e">
        <f>VLOOKUP(tActivos_conocimiento245[[#This Row],[Codigo Saber]],tSaberes_y_criticidad!B:D,2)</f>
        <v>#N/A</v>
      </c>
      <c r="C511" s="5" t="e">
        <f>VLOOKUP(tActivos_conocimiento245[[#This Row],[Codigo Saber]],tSaberes_y_criticidad!B:D,3)</f>
        <v>#N/A</v>
      </c>
      <c r="D511" s="5"/>
    </row>
    <row r="512" spans="1:4" x14ac:dyDescent="0.35">
      <c r="A512" s="7"/>
      <c r="B512" s="7" t="e">
        <f>VLOOKUP(tActivos_conocimiento245[[#This Row],[Codigo Saber]],tSaberes_y_criticidad!B:D,2)</f>
        <v>#N/A</v>
      </c>
      <c r="C512" s="5" t="e">
        <f>VLOOKUP(tActivos_conocimiento245[[#This Row],[Codigo Saber]],tSaberes_y_criticidad!B:D,3)</f>
        <v>#N/A</v>
      </c>
      <c r="D512" s="5"/>
    </row>
    <row r="513" spans="1:4" x14ac:dyDescent="0.35">
      <c r="A513" s="7"/>
      <c r="B513" s="7" t="e">
        <f>VLOOKUP(tActivos_conocimiento245[[#This Row],[Codigo Saber]],tSaberes_y_criticidad!B:D,2)</f>
        <v>#N/A</v>
      </c>
      <c r="C513" s="5" t="e">
        <f>VLOOKUP(tActivos_conocimiento245[[#This Row],[Codigo Saber]],tSaberes_y_criticidad!B:D,3)</f>
        <v>#N/A</v>
      </c>
      <c r="D513" s="5"/>
    </row>
    <row r="514" spans="1:4" s="4" customFormat="1" x14ac:dyDescent="0.35">
      <c r="A514" s="7"/>
      <c r="B514" s="7" t="e">
        <f>VLOOKUP(tActivos_conocimiento245[[#This Row],[Codigo Saber]],tSaberes_y_criticidad!B:D,2)</f>
        <v>#N/A</v>
      </c>
      <c r="C514" s="3" t="e">
        <f>VLOOKUP(tActivos_conocimiento245[[#This Row],[Codigo Saber]],tSaberes_y_criticidad!B:D,3)</f>
        <v>#N/A</v>
      </c>
      <c r="D514" s="3"/>
    </row>
    <row r="515" spans="1:4" x14ac:dyDescent="0.35">
      <c r="A515" s="7"/>
      <c r="B515" s="7" t="e">
        <f>VLOOKUP(tActivos_conocimiento245[[#This Row],[Codigo Saber]],tSaberes_y_criticidad!B:D,2)</f>
        <v>#N/A</v>
      </c>
      <c r="C515" s="2" t="e">
        <f>VLOOKUP(tActivos_conocimiento245[[#This Row],[Codigo Saber]],tSaberes_y_criticidad!B:D,3)</f>
        <v>#N/A</v>
      </c>
    </row>
    <row r="516" spans="1:4" x14ac:dyDescent="0.35">
      <c r="A516" s="7"/>
      <c r="B516" s="7" t="e">
        <f>VLOOKUP(tActivos_conocimiento245[[#This Row],[Codigo Saber]],tSaberes_y_criticidad!B:D,2)</f>
        <v>#N/A</v>
      </c>
      <c r="C516" s="2" t="e">
        <f>VLOOKUP(tActivos_conocimiento245[[#This Row],[Codigo Saber]],tSaberes_y_criticidad!B:D,3)</f>
        <v>#N/A</v>
      </c>
    </row>
    <row r="517" spans="1:4" x14ac:dyDescent="0.35">
      <c r="A517" s="7"/>
      <c r="B517" s="7" t="e">
        <f>VLOOKUP(tActivos_conocimiento245[[#This Row],[Codigo Saber]],tSaberes_y_criticidad!B:D,2)</f>
        <v>#N/A</v>
      </c>
      <c r="C517" s="2" t="e">
        <f>VLOOKUP(tActivos_conocimiento245[[#This Row],[Codigo Saber]],tSaberes_y_criticidad!B:D,3)</f>
        <v>#N/A</v>
      </c>
    </row>
    <row r="518" spans="1:4" x14ac:dyDescent="0.35">
      <c r="A518" s="7"/>
      <c r="B518" s="7" t="e">
        <f>VLOOKUP(tActivos_conocimiento245[[#This Row],[Codigo Saber]],tSaberes_y_criticidad!B:D,2)</f>
        <v>#N/A</v>
      </c>
      <c r="C518" s="2" t="e">
        <f>VLOOKUP(tActivos_conocimiento245[[#This Row],[Codigo Saber]],tSaberes_y_criticidad!B:D,3)</f>
        <v>#N/A</v>
      </c>
    </row>
    <row r="519" spans="1:4" x14ac:dyDescent="0.35">
      <c r="A519" s="7"/>
      <c r="B519" s="7" t="e">
        <f>VLOOKUP(tActivos_conocimiento245[[#This Row],[Codigo Saber]],tSaberes_y_criticidad!B:D,2)</f>
        <v>#N/A</v>
      </c>
      <c r="C519" s="2" t="e">
        <f>VLOOKUP(tActivos_conocimiento245[[#This Row],[Codigo Saber]],tSaberes_y_criticidad!B:D,3)</f>
        <v>#N/A</v>
      </c>
    </row>
    <row r="520" spans="1:4" x14ac:dyDescent="0.35">
      <c r="A520" s="7"/>
      <c r="B520" s="7" t="e">
        <f>VLOOKUP(tActivos_conocimiento245[[#This Row],[Codigo Saber]],tSaberes_y_criticidad!B:D,2)</f>
        <v>#N/A</v>
      </c>
      <c r="C520" s="2" t="e">
        <f>VLOOKUP(tActivos_conocimiento245[[#This Row],[Codigo Saber]],tSaberes_y_criticidad!B:D,3)</f>
        <v>#N/A</v>
      </c>
    </row>
    <row r="521" spans="1:4" x14ac:dyDescent="0.35">
      <c r="A521" s="7"/>
      <c r="B521" s="7" t="e">
        <f>VLOOKUP(tActivos_conocimiento245[[#This Row],[Codigo Saber]],tSaberes_y_criticidad!B:D,2)</f>
        <v>#N/A</v>
      </c>
      <c r="C521" s="2" t="e">
        <f>VLOOKUP(tActivos_conocimiento245[[#This Row],[Codigo Saber]],tSaberes_y_criticidad!B:D,3)</f>
        <v>#N/A</v>
      </c>
    </row>
    <row r="522" spans="1:4" x14ac:dyDescent="0.35">
      <c r="A522" s="7"/>
      <c r="B522" s="7" t="e">
        <f>VLOOKUP(tActivos_conocimiento245[[#This Row],[Codigo Saber]],tSaberes_y_criticidad!B:D,2)</f>
        <v>#N/A</v>
      </c>
      <c r="C522" s="2" t="e">
        <f>VLOOKUP(tActivos_conocimiento245[[#This Row],[Codigo Saber]],tSaberes_y_criticidad!B:D,3)</f>
        <v>#N/A</v>
      </c>
    </row>
    <row r="523" spans="1:4" x14ac:dyDescent="0.35">
      <c r="A523" s="7"/>
      <c r="B523" s="7" t="e">
        <f>VLOOKUP(tActivos_conocimiento245[[#This Row],[Codigo Saber]],tSaberes_y_criticidad!B:D,2)</f>
        <v>#N/A</v>
      </c>
      <c r="C523" s="2" t="e">
        <f>VLOOKUP(tActivos_conocimiento245[[#This Row],[Codigo Saber]],tSaberes_y_criticidad!B:D,3)</f>
        <v>#N/A</v>
      </c>
    </row>
    <row r="524" spans="1:4" x14ac:dyDescent="0.35">
      <c r="A524" s="7"/>
      <c r="B524" s="7" t="e">
        <f>VLOOKUP(tActivos_conocimiento245[[#This Row],[Codigo Saber]],tSaberes_y_criticidad!B:D,2)</f>
        <v>#N/A</v>
      </c>
      <c r="C524" s="2" t="e">
        <f>VLOOKUP(tActivos_conocimiento245[[#This Row],[Codigo Saber]],tSaberes_y_criticidad!B:D,3)</f>
        <v>#N/A</v>
      </c>
    </row>
    <row r="525" spans="1:4" x14ac:dyDescent="0.35">
      <c r="A525" s="7"/>
      <c r="B525" s="7" t="e">
        <f>VLOOKUP(tActivos_conocimiento245[[#This Row],[Codigo Saber]],tSaberes_y_criticidad!B:D,2)</f>
        <v>#N/A</v>
      </c>
      <c r="C525" s="2" t="e">
        <f>VLOOKUP(tActivos_conocimiento245[[#This Row],[Codigo Saber]],tSaberes_y_criticidad!B:D,3)</f>
        <v>#N/A</v>
      </c>
    </row>
    <row r="526" spans="1:4" x14ac:dyDescent="0.35">
      <c r="A526" s="7"/>
      <c r="B526" s="7" t="e">
        <f>VLOOKUP(tActivos_conocimiento245[[#This Row],[Codigo Saber]],tSaberes_y_criticidad!B:D,2)</f>
        <v>#N/A</v>
      </c>
      <c r="C526" s="2" t="e">
        <f>VLOOKUP(tActivos_conocimiento245[[#This Row],[Codigo Saber]],tSaberes_y_criticidad!B:D,3)</f>
        <v>#N/A</v>
      </c>
    </row>
    <row r="527" spans="1:4" x14ac:dyDescent="0.35">
      <c r="A527" s="7"/>
      <c r="B527" s="7" t="e">
        <f>VLOOKUP(tActivos_conocimiento245[[#This Row],[Codigo Saber]],tSaberes_y_criticidad!B:D,2)</f>
        <v>#N/A</v>
      </c>
      <c r="C527" s="2" t="e">
        <f>VLOOKUP(tActivos_conocimiento245[[#This Row],[Codigo Saber]],tSaberes_y_criticidad!B:D,3)</f>
        <v>#N/A</v>
      </c>
    </row>
    <row r="528" spans="1:4" x14ac:dyDescent="0.35">
      <c r="A528" s="7"/>
      <c r="B528" s="7" t="e">
        <f>VLOOKUP(tActivos_conocimiento245[[#This Row],[Codigo Saber]],tSaberes_y_criticidad!B:D,2)</f>
        <v>#N/A</v>
      </c>
      <c r="C528" s="2" t="e">
        <f>VLOOKUP(tActivos_conocimiento245[[#This Row],[Codigo Saber]],tSaberes_y_criticidad!B:D,3)</f>
        <v>#N/A</v>
      </c>
    </row>
    <row r="529" spans="1:3" x14ac:dyDescent="0.35">
      <c r="A529" s="7"/>
      <c r="B529" s="7" t="e">
        <f>VLOOKUP(tActivos_conocimiento245[[#This Row],[Codigo Saber]],tSaberes_y_criticidad!B:D,2)</f>
        <v>#N/A</v>
      </c>
      <c r="C529" s="2" t="e">
        <f>VLOOKUP(tActivos_conocimiento245[[#This Row],[Codigo Saber]],tSaberes_y_criticidad!B:D,3)</f>
        <v>#N/A</v>
      </c>
    </row>
    <row r="530" spans="1:3" x14ac:dyDescent="0.35">
      <c r="A530" s="7"/>
      <c r="B530" s="7" t="e">
        <f>VLOOKUP(tActivos_conocimiento245[[#This Row],[Codigo Saber]],tSaberes_y_criticidad!B:D,2)</f>
        <v>#N/A</v>
      </c>
      <c r="C530" s="2" t="e">
        <f>VLOOKUP(tActivos_conocimiento245[[#This Row],[Codigo Saber]],tSaberes_y_criticidad!B:D,3)</f>
        <v>#N/A</v>
      </c>
    </row>
    <row r="531" spans="1:3" x14ac:dyDescent="0.35">
      <c r="A531" s="7"/>
      <c r="B531" s="7" t="e">
        <f>VLOOKUP(tActivos_conocimiento245[[#This Row],[Codigo Saber]],tSaberes_y_criticidad!B:D,2)</f>
        <v>#N/A</v>
      </c>
      <c r="C531" s="2" t="e">
        <f>VLOOKUP(tActivos_conocimiento245[[#This Row],[Codigo Saber]],tSaberes_y_criticidad!B:D,3)</f>
        <v>#N/A</v>
      </c>
    </row>
    <row r="532" spans="1:3" x14ac:dyDescent="0.35">
      <c r="A532" s="7"/>
      <c r="B532" s="7" t="e">
        <f>VLOOKUP(tActivos_conocimiento245[[#This Row],[Codigo Saber]],tSaberes_y_criticidad!B:D,2)</f>
        <v>#N/A</v>
      </c>
      <c r="C532" s="2" t="e">
        <f>VLOOKUP(tActivos_conocimiento245[[#This Row],[Codigo Saber]],tSaberes_y_criticidad!B:D,3)</f>
        <v>#N/A</v>
      </c>
    </row>
    <row r="533" spans="1:3" x14ac:dyDescent="0.35">
      <c r="A533" s="7"/>
      <c r="B533" s="7" t="e">
        <f>VLOOKUP(tActivos_conocimiento245[[#This Row],[Codigo Saber]],tSaberes_y_criticidad!B:D,2)</f>
        <v>#N/A</v>
      </c>
      <c r="C533" s="2" t="e">
        <f>VLOOKUP(tActivos_conocimiento245[[#This Row],[Codigo Saber]],tSaberes_y_criticidad!B:D,3)</f>
        <v>#N/A</v>
      </c>
    </row>
    <row r="534" spans="1:3" x14ac:dyDescent="0.35">
      <c r="A534" s="7"/>
      <c r="B534" s="7" t="e">
        <f>VLOOKUP(tActivos_conocimiento245[[#This Row],[Codigo Saber]],tSaberes_y_criticidad!B:D,2)</f>
        <v>#N/A</v>
      </c>
      <c r="C534" s="2" t="e">
        <f>VLOOKUP(tActivos_conocimiento245[[#This Row],[Codigo Saber]],tSaberes_y_criticidad!B:D,3)</f>
        <v>#N/A</v>
      </c>
    </row>
    <row r="535" spans="1:3" x14ac:dyDescent="0.35">
      <c r="A535" s="7"/>
      <c r="B535" s="7" t="e">
        <f>VLOOKUP(tActivos_conocimiento245[[#This Row],[Codigo Saber]],tSaberes_y_criticidad!B:D,2)</f>
        <v>#N/A</v>
      </c>
      <c r="C535" s="2" t="e">
        <f>VLOOKUP(tActivos_conocimiento245[[#This Row],[Codigo Saber]],tSaberes_y_criticidad!B:D,3)</f>
        <v>#N/A</v>
      </c>
    </row>
    <row r="536" spans="1:3" x14ac:dyDescent="0.35">
      <c r="A536" s="7"/>
      <c r="B536" s="7" t="e">
        <f>VLOOKUP(tActivos_conocimiento245[[#This Row],[Codigo Saber]],tSaberes_y_criticidad!B:D,2)</f>
        <v>#N/A</v>
      </c>
      <c r="C536" s="2" t="e">
        <f>VLOOKUP(tActivos_conocimiento245[[#This Row],[Codigo Saber]],tSaberes_y_criticidad!B:D,3)</f>
        <v>#N/A</v>
      </c>
    </row>
    <row r="537" spans="1:3" x14ac:dyDescent="0.35">
      <c r="A537" s="7"/>
      <c r="B537" s="7" t="e">
        <f>VLOOKUP(tActivos_conocimiento245[[#This Row],[Codigo Saber]],tSaberes_y_criticidad!B:D,2)</f>
        <v>#N/A</v>
      </c>
      <c r="C537" s="2" t="e">
        <f>VLOOKUP(tActivos_conocimiento245[[#This Row],[Codigo Saber]],tSaberes_y_criticidad!B:D,3)</f>
        <v>#N/A</v>
      </c>
    </row>
    <row r="538" spans="1:3" x14ac:dyDescent="0.35">
      <c r="A538" s="7"/>
      <c r="B538" s="7" t="e">
        <f>VLOOKUP(tActivos_conocimiento245[[#This Row],[Codigo Saber]],tSaberes_y_criticidad!B:D,2)</f>
        <v>#N/A</v>
      </c>
      <c r="C538" s="2" t="e">
        <f>VLOOKUP(tActivos_conocimiento245[[#This Row],[Codigo Saber]],tSaberes_y_criticidad!B:D,3)</f>
        <v>#N/A</v>
      </c>
    </row>
    <row r="539" spans="1:3" x14ac:dyDescent="0.35">
      <c r="A539" s="7"/>
      <c r="B539" s="7" t="e">
        <f>VLOOKUP(tActivos_conocimiento245[[#This Row],[Codigo Saber]],tSaberes_y_criticidad!B:D,2)</f>
        <v>#N/A</v>
      </c>
      <c r="C539" s="2" t="e">
        <f>VLOOKUP(tActivos_conocimiento245[[#This Row],[Codigo Saber]],tSaberes_y_criticidad!B:D,3)</f>
        <v>#N/A</v>
      </c>
    </row>
    <row r="540" spans="1:3" x14ac:dyDescent="0.35">
      <c r="A540" s="7"/>
      <c r="B540" s="7" t="e">
        <f>VLOOKUP(tActivos_conocimiento245[[#This Row],[Codigo Saber]],tSaberes_y_criticidad!B:D,2)</f>
        <v>#N/A</v>
      </c>
      <c r="C540" s="2" t="e">
        <f>VLOOKUP(tActivos_conocimiento245[[#This Row],[Codigo Saber]],tSaberes_y_criticidad!B:D,3)</f>
        <v>#N/A</v>
      </c>
    </row>
    <row r="541" spans="1:3" x14ac:dyDescent="0.35">
      <c r="A541" s="7"/>
      <c r="B541" s="7" t="e">
        <f>VLOOKUP(tActivos_conocimiento245[[#This Row],[Codigo Saber]],tSaberes_y_criticidad!B:D,2)</f>
        <v>#N/A</v>
      </c>
      <c r="C541" s="2" t="e">
        <f>VLOOKUP(tActivos_conocimiento245[[#This Row],[Codigo Saber]],tSaberes_y_criticidad!B:D,3)</f>
        <v>#N/A</v>
      </c>
    </row>
    <row r="542" spans="1:3" x14ac:dyDescent="0.35">
      <c r="A542" s="7"/>
      <c r="B542" s="7" t="e">
        <f>VLOOKUP(tActivos_conocimiento245[[#This Row],[Codigo Saber]],tSaberes_y_criticidad!B:D,2)</f>
        <v>#N/A</v>
      </c>
      <c r="C542" s="2" t="e">
        <f>VLOOKUP(tActivos_conocimiento245[[#This Row],[Codigo Saber]],tSaberes_y_criticidad!B:D,3)</f>
        <v>#N/A</v>
      </c>
    </row>
    <row r="543" spans="1:3" x14ac:dyDescent="0.35">
      <c r="A543" s="7"/>
      <c r="B543" s="7" t="e">
        <f>VLOOKUP(tActivos_conocimiento245[[#This Row],[Codigo Saber]],tSaberes_y_criticidad!B:D,2)</f>
        <v>#N/A</v>
      </c>
      <c r="C543" s="2" t="e">
        <f>VLOOKUP(tActivos_conocimiento245[[#This Row],[Codigo Saber]],tSaberes_y_criticidad!B:D,3)</f>
        <v>#N/A</v>
      </c>
    </row>
    <row r="544" spans="1:3" x14ac:dyDescent="0.35">
      <c r="A544" s="7"/>
      <c r="B544" s="7" t="e">
        <f>VLOOKUP(tActivos_conocimiento245[[#This Row],[Codigo Saber]],tSaberes_y_criticidad!B:D,2)</f>
        <v>#N/A</v>
      </c>
      <c r="C544" s="2" t="e">
        <f>VLOOKUP(tActivos_conocimiento245[[#This Row],[Codigo Saber]],tSaberes_y_criticidad!B:D,3)</f>
        <v>#N/A</v>
      </c>
    </row>
    <row r="545" spans="1:3" x14ac:dyDescent="0.35">
      <c r="A545" s="7"/>
      <c r="B545" s="7" t="e">
        <f>VLOOKUP(tActivos_conocimiento245[[#This Row],[Codigo Saber]],tSaberes_y_criticidad!B:D,2)</f>
        <v>#N/A</v>
      </c>
      <c r="C545" s="2" t="e">
        <f>VLOOKUP(tActivos_conocimiento245[[#This Row],[Codigo Saber]],tSaberes_y_criticidad!B:D,3)</f>
        <v>#N/A</v>
      </c>
    </row>
    <row r="546" spans="1:3" x14ac:dyDescent="0.35">
      <c r="A546" s="7"/>
      <c r="B546" s="7" t="e">
        <f>VLOOKUP(tActivos_conocimiento245[[#This Row],[Codigo Saber]],tSaberes_y_criticidad!B:D,2)</f>
        <v>#N/A</v>
      </c>
      <c r="C546" s="2" t="e">
        <f>VLOOKUP(tActivos_conocimiento245[[#This Row],[Codigo Saber]],tSaberes_y_criticidad!B:D,3)</f>
        <v>#N/A</v>
      </c>
    </row>
    <row r="547" spans="1:3" x14ac:dyDescent="0.35">
      <c r="A547" s="7"/>
      <c r="B547" s="7" t="e">
        <f>VLOOKUP(tActivos_conocimiento245[[#This Row],[Codigo Saber]],tSaberes_y_criticidad!B:D,2)</f>
        <v>#N/A</v>
      </c>
      <c r="C547" s="2" t="e">
        <f>VLOOKUP(tActivos_conocimiento245[[#This Row],[Codigo Saber]],tSaberes_y_criticidad!B:D,3)</f>
        <v>#N/A</v>
      </c>
    </row>
    <row r="548" spans="1:3" x14ac:dyDescent="0.35">
      <c r="A548" s="7"/>
      <c r="B548" s="7" t="e">
        <f>VLOOKUP(tActivos_conocimiento245[[#This Row],[Codigo Saber]],tSaberes_y_criticidad!B:D,2)</f>
        <v>#N/A</v>
      </c>
      <c r="C548" s="2" t="e">
        <f>VLOOKUP(tActivos_conocimiento245[[#This Row],[Codigo Saber]],tSaberes_y_criticidad!B:D,3)</f>
        <v>#N/A</v>
      </c>
    </row>
    <row r="549" spans="1:3" x14ac:dyDescent="0.35">
      <c r="A549" s="7"/>
      <c r="B549" s="7" t="e">
        <f>VLOOKUP(tActivos_conocimiento245[[#This Row],[Codigo Saber]],tSaberes_y_criticidad!B:D,2)</f>
        <v>#N/A</v>
      </c>
      <c r="C549" s="2" t="e">
        <f>VLOOKUP(tActivos_conocimiento245[[#This Row],[Codigo Saber]],tSaberes_y_criticidad!B:D,3)</f>
        <v>#N/A</v>
      </c>
    </row>
    <row r="550" spans="1:3" x14ac:dyDescent="0.35">
      <c r="A550" s="7"/>
      <c r="B550" s="7" t="e">
        <f>VLOOKUP(tActivos_conocimiento245[[#This Row],[Codigo Saber]],tSaberes_y_criticidad!B:D,2)</f>
        <v>#N/A</v>
      </c>
      <c r="C550" s="2" t="e">
        <f>VLOOKUP(tActivos_conocimiento245[[#This Row],[Codigo Saber]],tSaberes_y_criticidad!B:D,3)</f>
        <v>#N/A</v>
      </c>
    </row>
    <row r="551" spans="1:3" x14ac:dyDescent="0.35">
      <c r="A551" s="7"/>
      <c r="B551" s="7" t="e">
        <f>VLOOKUP(tActivos_conocimiento245[[#This Row],[Codigo Saber]],tSaberes_y_criticidad!B:D,2)</f>
        <v>#N/A</v>
      </c>
      <c r="C551" s="2" t="e">
        <f>VLOOKUP(tActivos_conocimiento245[[#This Row],[Codigo Saber]],tSaberes_y_criticidad!B:D,3)</f>
        <v>#N/A</v>
      </c>
    </row>
    <row r="552" spans="1:3" x14ac:dyDescent="0.35">
      <c r="A552" s="7"/>
      <c r="B552" s="7" t="e">
        <f>VLOOKUP(tActivos_conocimiento245[[#This Row],[Codigo Saber]],tSaberes_y_criticidad!B:D,2)</f>
        <v>#N/A</v>
      </c>
      <c r="C552" s="2" t="e">
        <f>VLOOKUP(tActivos_conocimiento245[[#This Row],[Codigo Saber]],tSaberes_y_criticidad!B:D,3)</f>
        <v>#N/A</v>
      </c>
    </row>
    <row r="553" spans="1:3" x14ac:dyDescent="0.35">
      <c r="A553" s="7"/>
      <c r="B553" s="7" t="e">
        <f>VLOOKUP(tActivos_conocimiento245[[#This Row],[Codigo Saber]],tSaberes_y_criticidad!B:D,2)</f>
        <v>#N/A</v>
      </c>
      <c r="C553" s="2" t="e">
        <f>VLOOKUP(tActivos_conocimiento245[[#This Row],[Codigo Saber]],tSaberes_y_criticidad!B:D,3)</f>
        <v>#N/A</v>
      </c>
    </row>
    <row r="554" spans="1:3" x14ac:dyDescent="0.35">
      <c r="A554" s="7"/>
      <c r="B554" s="7" t="e">
        <f>VLOOKUP(tActivos_conocimiento245[[#This Row],[Codigo Saber]],tSaberes_y_criticidad!B:D,2)</f>
        <v>#N/A</v>
      </c>
      <c r="C554" s="2" t="e">
        <f>VLOOKUP(tActivos_conocimiento245[[#This Row],[Codigo Saber]],tSaberes_y_criticidad!B:D,3)</f>
        <v>#N/A</v>
      </c>
    </row>
    <row r="555" spans="1:3" x14ac:dyDescent="0.35">
      <c r="A555" s="7"/>
      <c r="B555" s="7" t="e">
        <f>VLOOKUP(tActivos_conocimiento245[[#This Row],[Codigo Saber]],tSaberes_y_criticidad!B:D,2)</f>
        <v>#N/A</v>
      </c>
      <c r="C555" s="2" t="e">
        <f>VLOOKUP(tActivos_conocimiento245[[#This Row],[Codigo Saber]],tSaberes_y_criticidad!B:D,3)</f>
        <v>#N/A</v>
      </c>
    </row>
    <row r="556" spans="1:3" x14ac:dyDescent="0.35">
      <c r="A556" s="7"/>
      <c r="B556" s="7" t="e">
        <f>VLOOKUP(tActivos_conocimiento245[[#This Row],[Codigo Saber]],tSaberes_y_criticidad!B:D,2)</f>
        <v>#N/A</v>
      </c>
      <c r="C556" s="2" t="e">
        <f>VLOOKUP(tActivos_conocimiento245[[#This Row],[Codigo Saber]],tSaberes_y_criticidad!B:D,3)</f>
        <v>#N/A</v>
      </c>
    </row>
    <row r="557" spans="1:3" x14ac:dyDescent="0.35">
      <c r="A557" s="7"/>
      <c r="B557" s="7" t="e">
        <f>VLOOKUP(tActivos_conocimiento245[[#This Row],[Codigo Saber]],tSaberes_y_criticidad!B:D,2)</f>
        <v>#N/A</v>
      </c>
      <c r="C557" s="2" t="e">
        <f>VLOOKUP(tActivos_conocimiento245[[#This Row],[Codigo Saber]],tSaberes_y_criticidad!B:D,3)</f>
        <v>#N/A</v>
      </c>
    </row>
    <row r="558" spans="1:3" x14ac:dyDescent="0.35">
      <c r="A558" s="7"/>
      <c r="B558" s="7" t="e">
        <f>VLOOKUP(tActivos_conocimiento245[[#This Row],[Codigo Saber]],tSaberes_y_criticidad!B:D,2)</f>
        <v>#N/A</v>
      </c>
      <c r="C558" s="2" t="e">
        <f>VLOOKUP(tActivos_conocimiento245[[#This Row],[Codigo Saber]],tSaberes_y_criticidad!B:D,3)</f>
        <v>#N/A</v>
      </c>
    </row>
    <row r="559" spans="1:3" x14ac:dyDescent="0.35">
      <c r="A559" s="7"/>
      <c r="B559" s="7" t="e">
        <f>VLOOKUP(tActivos_conocimiento245[[#This Row],[Codigo Saber]],tSaberes_y_criticidad!B:D,2)</f>
        <v>#N/A</v>
      </c>
      <c r="C559" s="2" t="e">
        <f>VLOOKUP(tActivos_conocimiento245[[#This Row],[Codigo Saber]],tSaberes_y_criticidad!B:D,3)</f>
        <v>#N/A</v>
      </c>
    </row>
    <row r="560" spans="1:3" x14ac:dyDescent="0.35">
      <c r="A560" s="7"/>
      <c r="B560" s="7" t="e">
        <f>VLOOKUP(tActivos_conocimiento245[[#This Row],[Codigo Saber]],tSaberes_y_criticidad!B:D,2)</f>
        <v>#N/A</v>
      </c>
      <c r="C560" s="2" t="e">
        <f>VLOOKUP(tActivos_conocimiento245[[#This Row],[Codigo Saber]],tSaberes_y_criticidad!B:D,3)</f>
        <v>#N/A</v>
      </c>
    </row>
    <row r="561" spans="1:3" x14ac:dyDescent="0.35">
      <c r="A561" s="7"/>
      <c r="B561" s="7" t="e">
        <f>VLOOKUP(tActivos_conocimiento245[[#This Row],[Codigo Saber]],tSaberes_y_criticidad!B:D,2)</f>
        <v>#N/A</v>
      </c>
      <c r="C561" s="2" t="e">
        <f>VLOOKUP(tActivos_conocimiento245[[#This Row],[Codigo Saber]],tSaberes_y_criticidad!B:D,3)</f>
        <v>#N/A</v>
      </c>
    </row>
    <row r="562" spans="1:3" x14ac:dyDescent="0.35">
      <c r="A562" s="7"/>
      <c r="B562" s="7" t="e">
        <f>VLOOKUP(tActivos_conocimiento245[[#This Row],[Codigo Saber]],tSaberes_y_criticidad!B:D,2)</f>
        <v>#N/A</v>
      </c>
      <c r="C562" s="2" t="e">
        <f>VLOOKUP(tActivos_conocimiento245[[#This Row],[Codigo Saber]],tSaberes_y_criticidad!B:D,3)</f>
        <v>#N/A</v>
      </c>
    </row>
    <row r="563" spans="1:3" x14ac:dyDescent="0.35">
      <c r="A563" s="7"/>
      <c r="B563" s="7" t="e">
        <f>VLOOKUP(tActivos_conocimiento245[[#This Row],[Codigo Saber]],tSaberes_y_criticidad!B:D,2)</f>
        <v>#N/A</v>
      </c>
      <c r="C563" s="2" t="e">
        <f>VLOOKUP(tActivos_conocimiento245[[#This Row],[Codigo Saber]],tSaberes_y_criticidad!B:D,3)</f>
        <v>#N/A</v>
      </c>
    </row>
    <row r="564" spans="1:3" x14ac:dyDescent="0.35">
      <c r="A564" s="7"/>
      <c r="B564" s="7" t="e">
        <f>VLOOKUP(tActivos_conocimiento245[[#This Row],[Codigo Saber]],tSaberes_y_criticidad!B:D,2)</f>
        <v>#N/A</v>
      </c>
      <c r="C564" s="2" t="e">
        <f>VLOOKUP(tActivos_conocimiento245[[#This Row],[Codigo Saber]],tSaberes_y_criticidad!B:D,3)</f>
        <v>#N/A</v>
      </c>
    </row>
    <row r="565" spans="1:3" x14ac:dyDescent="0.35">
      <c r="A565" s="7"/>
      <c r="B565" s="7" t="e">
        <f>VLOOKUP(tActivos_conocimiento245[[#This Row],[Codigo Saber]],tSaberes_y_criticidad!B:D,2)</f>
        <v>#N/A</v>
      </c>
      <c r="C565" s="2" t="e">
        <f>VLOOKUP(tActivos_conocimiento245[[#This Row],[Codigo Saber]],tSaberes_y_criticidad!B:D,3)</f>
        <v>#N/A</v>
      </c>
    </row>
    <row r="566" spans="1:3" x14ac:dyDescent="0.35">
      <c r="A566" s="7"/>
      <c r="B566" s="7" t="e">
        <f>VLOOKUP(tActivos_conocimiento245[[#This Row],[Codigo Saber]],tSaberes_y_criticidad!B:D,2)</f>
        <v>#N/A</v>
      </c>
      <c r="C566" s="2" t="e">
        <f>VLOOKUP(tActivos_conocimiento245[[#This Row],[Codigo Saber]],tSaberes_y_criticidad!B:D,3)</f>
        <v>#N/A</v>
      </c>
    </row>
    <row r="567" spans="1:3" x14ac:dyDescent="0.35">
      <c r="A567" s="7"/>
      <c r="B567" s="7" t="e">
        <f>VLOOKUP(tActivos_conocimiento245[[#This Row],[Codigo Saber]],tSaberes_y_criticidad!B:D,2)</f>
        <v>#N/A</v>
      </c>
      <c r="C567" s="2" t="e">
        <f>VLOOKUP(tActivos_conocimiento245[[#This Row],[Codigo Saber]],tSaberes_y_criticidad!B:D,3)</f>
        <v>#N/A</v>
      </c>
    </row>
    <row r="568" spans="1:3" x14ac:dyDescent="0.35">
      <c r="A568" s="7"/>
      <c r="B568" s="7" t="e">
        <f>VLOOKUP(tActivos_conocimiento245[[#This Row],[Codigo Saber]],tSaberes_y_criticidad!B:D,2)</f>
        <v>#N/A</v>
      </c>
      <c r="C568" s="2" t="e">
        <f>VLOOKUP(tActivos_conocimiento245[[#This Row],[Codigo Saber]],tSaberes_y_criticidad!B:D,3)</f>
        <v>#N/A</v>
      </c>
    </row>
    <row r="569" spans="1:3" x14ac:dyDescent="0.35">
      <c r="A569" s="7"/>
      <c r="B569" s="7" t="e">
        <f>VLOOKUP(tActivos_conocimiento245[[#This Row],[Codigo Saber]],tSaberes_y_criticidad!B:D,2)</f>
        <v>#N/A</v>
      </c>
      <c r="C569" s="2" t="e">
        <f>VLOOKUP(tActivos_conocimiento245[[#This Row],[Codigo Saber]],tSaberes_y_criticidad!B:D,3)</f>
        <v>#N/A</v>
      </c>
    </row>
    <row r="570" spans="1:3" x14ac:dyDescent="0.35">
      <c r="A570" s="7"/>
      <c r="B570" s="7" t="e">
        <f>VLOOKUP(tActivos_conocimiento245[[#This Row],[Codigo Saber]],tSaberes_y_criticidad!B:D,2)</f>
        <v>#N/A</v>
      </c>
      <c r="C570" s="2" t="e">
        <f>VLOOKUP(tActivos_conocimiento245[[#This Row],[Codigo Saber]],tSaberes_y_criticidad!B:D,3)</f>
        <v>#N/A</v>
      </c>
    </row>
    <row r="571" spans="1:3" x14ac:dyDescent="0.35">
      <c r="A571" s="7"/>
      <c r="B571" s="7" t="e">
        <f>VLOOKUP(tActivos_conocimiento245[[#This Row],[Codigo Saber]],tSaberes_y_criticidad!B:D,2)</f>
        <v>#N/A</v>
      </c>
      <c r="C571" s="2" t="e">
        <f>VLOOKUP(tActivos_conocimiento245[[#This Row],[Codigo Saber]],tSaberes_y_criticidad!B:D,3)</f>
        <v>#N/A</v>
      </c>
    </row>
    <row r="572" spans="1:3" x14ac:dyDescent="0.35">
      <c r="A572" s="7"/>
      <c r="B572" s="7" t="e">
        <f>VLOOKUP(tActivos_conocimiento245[[#This Row],[Codigo Saber]],tSaberes_y_criticidad!B:D,2)</f>
        <v>#N/A</v>
      </c>
      <c r="C572" s="2" t="e">
        <f>VLOOKUP(tActivos_conocimiento245[[#This Row],[Codigo Saber]],tSaberes_y_criticidad!B:D,3)</f>
        <v>#N/A</v>
      </c>
    </row>
    <row r="573" spans="1:3" x14ac:dyDescent="0.35">
      <c r="A573" s="7"/>
      <c r="B573" s="7" t="e">
        <f>VLOOKUP(tActivos_conocimiento245[[#This Row],[Codigo Saber]],tSaberes_y_criticidad!B:D,2)</f>
        <v>#N/A</v>
      </c>
      <c r="C573" s="2" t="e">
        <f>VLOOKUP(tActivos_conocimiento245[[#This Row],[Codigo Saber]],tSaberes_y_criticidad!B:D,3)</f>
        <v>#N/A</v>
      </c>
    </row>
    <row r="574" spans="1:3" x14ac:dyDescent="0.35">
      <c r="A574" s="7"/>
      <c r="B574" s="7" t="e">
        <f>VLOOKUP(tActivos_conocimiento245[[#This Row],[Codigo Saber]],tSaberes_y_criticidad!B:D,2)</f>
        <v>#N/A</v>
      </c>
      <c r="C574" s="2" t="e">
        <f>VLOOKUP(tActivos_conocimiento245[[#This Row],[Codigo Saber]],tSaberes_y_criticidad!B:D,3)</f>
        <v>#N/A</v>
      </c>
    </row>
    <row r="575" spans="1:3" x14ac:dyDescent="0.35">
      <c r="A575" s="7"/>
      <c r="B575" s="7" t="e">
        <f>VLOOKUP(tActivos_conocimiento245[[#This Row],[Codigo Saber]],tSaberes_y_criticidad!B:D,2)</f>
        <v>#N/A</v>
      </c>
      <c r="C575" s="2" t="e">
        <f>VLOOKUP(tActivos_conocimiento245[[#This Row],[Codigo Saber]],tSaberes_y_criticidad!B:D,3)</f>
        <v>#N/A</v>
      </c>
    </row>
    <row r="576" spans="1:3" x14ac:dyDescent="0.35">
      <c r="A576" s="7"/>
      <c r="B576" s="7" t="e">
        <f>VLOOKUP(tActivos_conocimiento245[[#This Row],[Codigo Saber]],tSaberes_y_criticidad!B:D,2)</f>
        <v>#N/A</v>
      </c>
      <c r="C576" s="2" t="e">
        <f>VLOOKUP(tActivos_conocimiento245[[#This Row],[Codigo Saber]],tSaberes_y_criticidad!B:D,3)</f>
        <v>#N/A</v>
      </c>
    </row>
    <row r="577" spans="1:3" x14ac:dyDescent="0.35">
      <c r="A577" s="7"/>
      <c r="B577" s="7" t="e">
        <f>VLOOKUP(tActivos_conocimiento245[[#This Row],[Codigo Saber]],tSaberes_y_criticidad!B:D,2)</f>
        <v>#N/A</v>
      </c>
      <c r="C577" s="2" t="e">
        <f>VLOOKUP(tActivos_conocimiento245[[#This Row],[Codigo Saber]],tSaberes_y_criticidad!B:D,3)</f>
        <v>#N/A</v>
      </c>
    </row>
    <row r="578" spans="1:3" x14ac:dyDescent="0.35">
      <c r="A578" s="7"/>
      <c r="B578" s="7" t="e">
        <f>VLOOKUP(tActivos_conocimiento245[[#This Row],[Codigo Saber]],tSaberes_y_criticidad!B:D,2)</f>
        <v>#N/A</v>
      </c>
      <c r="C578" s="2" t="e">
        <f>VLOOKUP(tActivos_conocimiento245[[#This Row],[Codigo Saber]],tSaberes_y_criticidad!B:D,3)</f>
        <v>#N/A</v>
      </c>
    </row>
    <row r="579" spans="1:3" x14ac:dyDescent="0.35">
      <c r="A579" s="7"/>
      <c r="B579" s="7" t="e">
        <f>VLOOKUP(tActivos_conocimiento245[[#This Row],[Codigo Saber]],tSaberes_y_criticidad!B:D,2)</f>
        <v>#N/A</v>
      </c>
      <c r="C579" s="2" t="e">
        <f>VLOOKUP(tActivos_conocimiento245[[#This Row],[Codigo Saber]],tSaberes_y_criticidad!B:D,3)</f>
        <v>#N/A</v>
      </c>
    </row>
    <row r="580" spans="1:3" x14ac:dyDescent="0.35">
      <c r="A580" s="7"/>
      <c r="B580" s="7" t="e">
        <f>VLOOKUP(tActivos_conocimiento245[[#This Row],[Codigo Saber]],tSaberes_y_criticidad!B:D,2)</f>
        <v>#N/A</v>
      </c>
      <c r="C580" s="2" t="e">
        <f>VLOOKUP(tActivos_conocimiento245[[#This Row],[Codigo Saber]],tSaberes_y_criticidad!B:D,3)</f>
        <v>#N/A</v>
      </c>
    </row>
    <row r="581" spans="1:3" x14ac:dyDescent="0.35">
      <c r="A581" s="7"/>
      <c r="B581" s="7" t="e">
        <f>VLOOKUP(tActivos_conocimiento245[[#This Row],[Codigo Saber]],tSaberes_y_criticidad!B:D,2)</f>
        <v>#N/A</v>
      </c>
      <c r="C581" s="2" t="e">
        <f>VLOOKUP(tActivos_conocimiento245[[#This Row],[Codigo Saber]],tSaberes_y_criticidad!B:D,3)</f>
        <v>#N/A</v>
      </c>
    </row>
    <row r="582" spans="1:3" x14ac:dyDescent="0.35">
      <c r="A582" s="7"/>
      <c r="B582" s="7" t="e">
        <f>VLOOKUP(tActivos_conocimiento245[[#This Row],[Codigo Saber]],tSaberes_y_criticidad!B:D,2)</f>
        <v>#N/A</v>
      </c>
      <c r="C582" s="2" t="e">
        <f>VLOOKUP(tActivos_conocimiento245[[#This Row],[Codigo Saber]],tSaberes_y_criticidad!B:D,3)</f>
        <v>#N/A</v>
      </c>
    </row>
    <row r="583" spans="1:3" x14ac:dyDescent="0.35">
      <c r="A583" s="7"/>
      <c r="B583" s="7" t="e">
        <f>VLOOKUP(tActivos_conocimiento245[[#This Row],[Codigo Saber]],tSaberes_y_criticidad!B:D,2)</f>
        <v>#N/A</v>
      </c>
      <c r="C583" s="2" t="e">
        <f>VLOOKUP(tActivos_conocimiento245[[#This Row],[Codigo Saber]],tSaberes_y_criticidad!B:D,3)</f>
        <v>#N/A</v>
      </c>
    </row>
    <row r="584" spans="1:3" x14ac:dyDescent="0.35">
      <c r="A584" s="7"/>
      <c r="B584" s="7" t="e">
        <f>VLOOKUP(tActivos_conocimiento245[[#This Row],[Codigo Saber]],tSaberes_y_criticidad!B:D,2)</f>
        <v>#N/A</v>
      </c>
      <c r="C584" s="2" t="e">
        <f>VLOOKUP(tActivos_conocimiento245[[#This Row],[Codigo Saber]],tSaberes_y_criticidad!B:D,3)</f>
        <v>#N/A</v>
      </c>
    </row>
    <row r="585" spans="1:3" x14ac:dyDescent="0.35">
      <c r="A585" s="7"/>
      <c r="B585" s="7" t="e">
        <f>VLOOKUP(tActivos_conocimiento245[[#This Row],[Codigo Saber]],tSaberes_y_criticidad!B:D,2)</f>
        <v>#N/A</v>
      </c>
      <c r="C585" s="2" t="e">
        <f>VLOOKUP(tActivos_conocimiento245[[#This Row],[Codigo Saber]],tSaberes_y_criticidad!B:D,3)</f>
        <v>#N/A</v>
      </c>
    </row>
    <row r="586" spans="1:3" x14ac:dyDescent="0.35">
      <c r="A586" s="7"/>
      <c r="B586" s="7" t="e">
        <f>VLOOKUP(tActivos_conocimiento245[[#This Row],[Codigo Saber]],tSaberes_y_criticidad!B:D,2)</f>
        <v>#N/A</v>
      </c>
      <c r="C586" s="2" t="e">
        <f>VLOOKUP(tActivos_conocimiento245[[#This Row],[Codigo Saber]],tSaberes_y_criticidad!B:D,3)</f>
        <v>#N/A</v>
      </c>
    </row>
    <row r="587" spans="1:3" x14ac:dyDescent="0.35">
      <c r="A587" s="7"/>
      <c r="B587" s="7" t="e">
        <f>VLOOKUP(tActivos_conocimiento245[[#This Row],[Codigo Saber]],tSaberes_y_criticidad!B:D,2)</f>
        <v>#N/A</v>
      </c>
      <c r="C587" s="2" t="e">
        <f>VLOOKUP(tActivos_conocimiento245[[#This Row],[Codigo Saber]],tSaberes_y_criticidad!B:D,3)</f>
        <v>#N/A</v>
      </c>
    </row>
    <row r="588" spans="1:3" x14ac:dyDescent="0.35">
      <c r="A588" s="7"/>
      <c r="B588" s="7" t="e">
        <f>VLOOKUP(tActivos_conocimiento245[[#This Row],[Codigo Saber]],tSaberes_y_criticidad!B:D,2)</f>
        <v>#N/A</v>
      </c>
      <c r="C588" s="2" t="e">
        <f>VLOOKUP(tActivos_conocimiento245[[#This Row],[Codigo Saber]],tSaberes_y_criticidad!B:D,3)</f>
        <v>#N/A</v>
      </c>
    </row>
    <row r="589" spans="1:3" x14ac:dyDescent="0.35">
      <c r="A589" s="7"/>
      <c r="B589" s="7" t="e">
        <f>VLOOKUP(tActivos_conocimiento245[[#This Row],[Codigo Saber]],tSaberes_y_criticidad!B:D,2)</f>
        <v>#N/A</v>
      </c>
      <c r="C589" s="2" t="e">
        <f>VLOOKUP(tActivos_conocimiento245[[#This Row],[Codigo Saber]],tSaberes_y_criticidad!B:D,3)</f>
        <v>#N/A</v>
      </c>
    </row>
    <row r="590" spans="1:3" x14ac:dyDescent="0.35">
      <c r="A590" s="7"/>
      <c r="B590" s="7" t="e">
        <f>VLOOKUP(tActivos_conocimiento245[[#This Row],[Codigo Saber]],tSaberes_y_criticidad!B:D,2)</f>
        <v>#N/A</v>
      </c>
      <c r="C590" s="2" t="e">
        <f>VLOOKUP(tActivos_conocimiento245[[#This Row],[Codigo Saber]],tSaberes_y_criticidad!B:D,3)</f>
        <v>#N/A</v>
      </c>
    </row>
    <row r="591" spans="1:3" x14ac:dyDescent="0.35">
      <c r="A591" s="7"/>
      <c r="B591" s="7" t="e">
        <f>VLOOKUP(tActivos_conocimiento245[[#This Row],[Codigo Saber]],tSaberes_y_criticidad!B:D,2)</f>
        <v>#N/A</v>
      </c>
      <c r="C591" s="2" t="e">
        <f>VLOOKUP(tActivos_conocimiento245[[#This Row],[Codigo Saber]],tSaberes_y_criticidad!B:D,3)</f>
        <v>#N/A</v>
      </c>
    </row>
    <row r="592" spans="1:3" x14ac:dyDescent="0.35">
      <c r="A592" s="7"/>
      <c r="B592" s="7" t="e">
        <f>VLOOKUP(tActivos_conocimiento245[[#This Row],[Codigo Saber]],tSaberes_y_criticidad!B:D,2)</f>
        <v>#N/A</v>
      </c>
      <c r="C592" s="2" t="e">
        <f>VLOOKUP(tActivos_conocimiento245[[#This Row],[Codigo Saber]],tSaberes_y_criticidad!B:D,3)</f>
        <v>#N/A</v>
      </c>
    </row>
    <row r="593" spans="1:3" x14ac:dyDescent="0.35">
      <c r="A593" s="7"/>
      <c r="B593" s="7" t="e">
        <f>VLOOKUP(tActivos_conocimiento245[[#This Row],[Codigo Saber]],tSaberes_y_criticidad!B:D,2)</f>
        <v>#N/A</v>
      </c>
      <c r="C593" s="2" t="e">
        <f>VLOOKUP(tActivos_conocimiento245[[#This Row],[Codigo Saber]],tSaberes_y_criticidad!B:D,3)</f>
        <v>#N/A</v>
      </c>
    </row>
    <row r="594" spans="1:3" x14ac:dyDescent="0.35">
      <c r="A594" s="7"/>
      <c r="B594" s="7" t="e">
        <f>VLOOKUP(tActivos_conocimiento245[[#This Row],[Codigo Saber]],tSaberes_y_criticidad!B:D,2)</f>
        <v>#N/A</v>
      </c>
      <c r="C594" s="2" t="e">
        <f>VLOOKUP(tActivos_conocimiento245[[#This Row],[Codigo Saber]],tSaberes_y_criticidad!B:D,3)</f>
        <v>#N/A</v>
      </c>
    </row>
    <row r="595" spans="1:3" x14ac:dyDescent="0.35">
      <c r="A595" s="7"/>
      <c r="B595" s="7" t="e">
        <f>VLOOKUP(tActivos_conocimiento245[[#This Row],[Codigo Saber]],tSaberes_y_criticidad!B:D,2)</f>
        <v>#N/A</v>
      </c>
      <c r="C595" s="2" t="e">
        <f>VLOOKUP(tActivos_conocimiento245[[#This Row],[Codigo Saber]],tSaberes_y_criticidad!B:D,3)</f>
        <v>#N/A</v>
      </c>
    </row>
    <row r="596" spans="1:3" x14ac:dyDescent="0.35">
      <c r="A596" s="7"/>
      <c r="B596" s="7" t="e">
        <f>VLOOKUP(tActivos_conocimiento245[[#This Row],[Codigo Saber]],tSaberes_y_criticidad!B:D,2)</f>
        <v>#N/A</v>
      </c>
      <c r="C596" s="2" t="e">
        <f>VLOOKUP(tActivos_conocimiento245[[#This Row],[Codigo Saber]],tSaberes_y_criticidad!B:D,3)</f>
        <v>#N/A</v>
      </c>
    </row>
    <row r="597" spans="1:3" x14ac:dyDescent="0.35">
      <c r="A597" s="7"/>
      <c r="B597" s="7" t="e">
        <f>VLOOKUP(tActivos_conocimiento245[[#This Row],[Codigo Saber]],tSaberes_y_criticidad!B:D,2)</f>
        <v>#N/A</v>
      </c>
      <c r="C597" s="2" t="e">
        <f>VLOOKUP(tActivos_conocimiento245[[#This Row],[Codigo Saber]],tSaberes_y_criticidad!B:D,3)</f>
        <v>#N/A</v>
      </c>
    </row>
    <row r="598" spans="1:3" x14ac:dyDescent="0.35">
      <c r="A598" s="7"/>
      <c r="B598" s="7" t="e">
        <f>VLOOKUP(tActivos_conocimiento245[[#This Row],[Codigo Saber]],tSaberes_y_criticidad!B:D,2)</f>
        <v>#N/A</v>
      </c>
      <c r="C598" s="2" t="e">
        <f>VLOOKUP(tActivos_conocimiento245[[#This Row],[Codigo Saber]],tSaberes_y_criticidad!B:D,3)</f>
        <v>#N/A</v>
      </c>
    </row>
    <row r="599" spans="1:3" x14ac:dyDescent="0.35">
      <c r="A599" s="7"/>
      <c r="B599" s="7" t="e">
        <f>VLOOKUP(tActivos_conocimiento245[[#This Row],[Codigo Saber]],tSaberes_y_criticidad!B:D,2)</f>
        <v>#N/A</v>
      </c>
      <c r="C599" s="2" t="e">
        <f>VLOOKUP(tActivos_conocimiento245[[#This Row],[Codigo Saber]],tSaberes_y_criticidad!B:D,3)</f>
        <v>#N/A</v>
      </c>
    </row>
    <row r="600" spans="1:3" x14ac:dyDescent="0.35">
      <c r="A600" s="7"/>
      <c r="B600" s="7" t="e">
        <f>VLOOKUP(tActivos_conocimiento245[[#This Row],[Codigo Saber]],tSaberes_y_criticidad!B:D,2)</f>
        <v>#N/A</v>
      </c>
      <c r="C600" s="2" t="e">
        <f>VLOOKUP(tActivos_conocimiento245[[#This Row],[Codigo Saber]],tSaberes_y_criticidad!B:D,3)</f>
        <v>#N/A</v>
      </c>
    </row>
    <row r="601" spans="1:3" x14ac:dyDescent="0.35">
      <c r="A601" s="7"/>
      <c r="B601" s="7" t="e">
        <f>VLOOKUP(tActivos_conocimiento245[[#This Row],[Codigo Saber]],tSaberes_y_criticidad!B:D,2)</f>
        <v>#N/A</v>
      </c>
      <c r="C601" s="2" t="e">
        <f>VLOOKUP(tActivos_conocimiento245[[#This Row],[Codigo Saber]],tSaberes_y_criticidad!B:D,3)</f>
        <v>#N/A</v>
      </c>
    </row>
    <row r="602" spans="1:3" x14ac:dyDescent="0.35">
      <c r="A602" s="7"/>
      <c r="B602" s="7" t="e">
        <f>VLOOKUP(tActivos_conocimiento245[[#This Row],[Codigo Saber]],tSaberes_y_criticidad!B:D,2)</f>
        <v>#N/A</v>
      </c>
      <c r="C602" s="2" t="e">
        <f>VLOOKUP(tActivos_conocimiento245[[#This Row],[Codigo Saber]],tSaberes_y_criticidad!B:D,3)</f>
        <v>#N/A</v>
      </c>
    </row>
    <row r="603" spans="1:3" x14ac:dyDescent="0.35">
      <c r="A603" s="7"/>
      <c r="B603" s="7" t="e">
        <f>VLOOKUP(tActivos_conocimiento245[[#This Row],[Codigo Saber]],tSaberes_y_criticidad!B:D,2)</f>
        <v>#N/A</v>
      </c>
      <c r="C603" s="2" t="e">
        <f>VLOOKUP(tActivos_conocimiento245[[#This Row],[Codigo Saber]],tSaberes_y_criticidad!B:D,3)</f>
        <v>#N/A</v>
      </c>
    </row>
    <row r="604" spans="1:3" x14ac:dyDescent="0.35">
      <c r="A604" s="7"/>
      <c r="B604" s="7" t="e">
        <f>VLOOKUP(tActivos_conocimiento245[[#This Row],[Codigo Saber]],tSaberes_y_criticidad!B:D,2)</f>
        <v>#N/A</v>
      </c>
      <c r="C604" s="2" t="e">
        <f>VLOOKUP(tActivos_conocimiento245[[#This Row],[Codigo Saber]],tSaberes_y_criticidad!B:D,3)</f>
        <v>#N/A</v>
      </c>
    </row>
    <row r="605" spans="1:3" x14ac:dyDescent="0.35">
      <c r="A605" s="7"/>
      <c r="B605" s="7" t="e">
        <f>VLOOKUP(tActivos_conocimiento245[[#This Row],[Codigo Saber]],tSaberes_y_criticidad!B:D,2)</f>
        <v>#N/A</v>
      </c>
      <c r="C605" s="2" t="e">
        <f>VLOOKUP(tActivos_conocimiento245[[#This Row],[Codigo Saber]],tSaberes_y_criticidad!B:D,3)</f>
        <v>#N/A</v>
      </c>
    </row>
    <row r="606" spans="1:3" x14ac:dyDescent="0.35">
      <c r="A606" s="7"/>
      <c r="B606" s="7" t="e">
        <f>VLOOKUP(tActivos_conocimiento245[[#This Row],[Codigo Saber]],tSaberes_y_criticidad!B:D,2)</f>
        <v>#N/A</v>
      </c>
      <c r="C606" s="2" t="e">
        <f>VLOOKUP(tActivos_conocimiento245[[#This Row],[Codigo Saber]],tSaberes_y_criticidad!B:D,3)</f>
        <v>#N/A</v>
      </c>
    </row>
    <row r="607" spans="1:3" x14ac:dyDescent="0.35">
      <c r="A607" s="7"/>
      <c r="B607" s="7" t="e">
        <f>VLOOKUP(tActivos_conocimiento245[[#This Row],[Codigo Saber]],tSaberes_y_criticidad!B:D,2)</f>
        <v>#N/A</v>
      </c>
      <c r="C607" s="2" t="e">
        <f>VLOOKUP(tActivos_conocimiento245[[#This Row],[Codigo Saber]],tSaberes_y_criticidad!B:D,3)</f>
        <v>#N/A</v>
      </c>
    </row>
    <row r="608" spans="1:3" x14ac:dyDescent="0.35">
      <c r="A608" s="7"/>
      <c r="B608" s="7" t="e">
        <f>VLOOKUP(tActivos_conocimiento245[[#This Row],[Codigo Saber]],tSaberes_y_criticidad!B:D,2)</f>
        <v>#N/A</v>
      </c>
      <c r="C608" s="2" t="e">
        <f>VLOOKUP(tActivos_conocimiento245[[#This Row],[Codigo Saber]],tSaberes_y_criticidad!B:D,3)</f>
        <v>#N/A</v>
      </c>
    </row>
    <row r="609" spans="1:3" x14ac:dyDescent="0.35">
      <c r="A609" s="7"/>
      <c r="B609" s="7" t="e">
        <f>VLOOKUP(tActivos_conocimiento245[[#This Row],[Codigo Saber]],tSaberes_y_criticidad!B:D,2)</f>
        <v>#N/A</v>
      </c>
      <c r="C609" s="2" t="e">
        <f>VLOOKUP(tActivos_conocimiento245[[#This Row],[Codigo Saber]],tSaberes_y_criticidad!B:D,3)</f>
        <v>#N/A</v>
      </c>
    </row>
    <row r="610" spans="1:3" x14ac:dyDescent="0.35">
      <c r="A610" s="7"/>
      <c r="B610" s="7" t="e">
        <f>VLOOKUP(tActivos_conocimiento245[[#This Row],[Codigo Saber]],tSaberes_y_criticidad!B:D,2)</f>
        <v>#N/A</v>
      </c>
      <c r="C610" s="2" t="e">
        <f>VLOOKUP(tActivos_conocimiento245[[#This Row],[Codigo Saber]],tSaberes_y_criticidad!B:D,3)</f>
        <v>#N/A</v>
      </c>
    </row>
    <row r="611" spans="1:3" x14ac:dyDescent="0.35">
      <c r="A611" s="7"/>
      <c r="B611" s="7" t="e">
        <f>VLOOKUP(tActivos_conocimiento245[[#This Row],[Codigo Saber]],tSaberes_y_criticidad!B:D,2)</f>
        <v>#N/A</v>
      </c>
      <c r="C611" s="2" t="e">
        <f>VLOOKUP(tActivos_conocimiento245[[#This Row],[Codigo Saber]],tSaberes_y_criticidad!B:D,3)</f>
        <v>#N/A</v>
      </c>
    </row>
    <row r="612" spans="1:3" x14ac:dyDescent="0.35">
      <c r="A612" s="7"/>
      <c r="B612" s="7" t="e">
        <f>VLOOKUP(tActivos_conocimiento245[[#This Row],[Codigo Saber]],tSaberes_y_criticidad!B:D,2)</f>
        <v>#N/A</v>
      </c>
      <c r="C612" s="2" t="e">
        <f>VLOOKUP(tActivos_conocimiento245[[#This Row],[Codigo Saber]],tSaberes_y_criticidad!B:D,3)</f>
        <v>#N/A</v>
      </c>
    </row>
    <row r="613" spans="1:3" x14ac:dyDescent="0.35">
      <c r="A613" s="7"/>
      <c r="B613" s="7" t="e">
        <f>VLOOKUP(tActivos_conocimiento245[[#This Row],[Codigo Saber]],tSaberes_y_criticidad!B:D,2)</f>
        <v>#N/A</v>
      </c>
      <c r="C613" s="2" t="e">
        <f>VLOOKUP(tActivos_conocimiento245[[#This Row],[Codigo Saber]],tSaberes_y_criticidad!B:D,3)</f>
        <v>#N/A</v>
      </c>
    </row>
    <row r="614" spans="1:3" x14ac:dyDescent="0.35">
      <c r="A614" s="7"/>
      <c r="B614" s="7" t="e">
        <f>VLOOKUP(tActivos_conocimiento245[[#This Row],[Codigo Saber]],tSaberes_y_criticidad!B:D,2)</f>
        <v>#N/A</v>
      </c>
      <c r="C614" s="2" t="e">
        <f>VLOOKUP(tActivos_conocimiento245[[#This Row],[Codigo Saber]],tSaberes_y_criticidad!B:D,3)</f>
        <v>#N/A</v>
      </c>
    </row>
    <row r="615" spans="1:3" x14ac:dyDescent="0.35">
      <c r="A615" s="7"/>
      <c r="B615" s="7" t="e">
        <f>VLOOKUP(tActivos_conocimiento245[[#This Row],[Codigo Saber]],tSaberes_y_criticidad!B:D,2)</f>
        <v>#N/A</v>
      </c>
      <c r="C615" s="2" t="e">
        <f>VLOOKUP(tActivos_conocimiento245[[#This Row],[Codigo Saber]],tSaberes_y_criticidad!B:D,3)</f>
        <v>#N/A</v>
      </c>
    </row>
    <row r="616" spans="1:3" x14ac:dyDescent="0.35">
      <c r="A616" s="7"/>
      <c r="B616" s="7" t="e">
        <f>VLOOKUP(tActivos_conocimiento245[[#This Row],[Codigo Saber]],tSaberes_y_criticidad!B:D,2)</f>
        <v>#N/A</v>
      </c>
      <c r="C616" s="2" t="e">
        <f>VLOOKUP(tActivos_conocimiento245[[#This Row],[Codigo Saber]],tSaberes_y_criticidad!B:D,3)</f>
        <v>#N/A</v>
      </c>
    </row>
    <row r="617" spans="1:3" x14ac:dyDescent="0.35">
      <c r="A617" s="7"/>
      <c r="B617" s="7" t="e">
        <f>VLOOKUP(tActivos_conocimiento245[[#This Row],[Codigo Saber]],tSaberes_y_criticidad!B:D,2)</f>
        <v>#N/A</v>
      </c>
      <c r="C617" s="2" t="e">
        <f>VLOOKUP(tActivos_conocimiento245[[#This Row],[Codigo Saber]],tSaberes_y_criticidad!B:D,3)</f>
        <v>#N/A</v>
      </c>
    </row>
    <row r="618" spans="1:3" x14ac:dyDescent="0.35">
      <c r="A618" s="7"/>
      <c r="B618" s="7" t="e">
        <f>VLOOKUP(tActivos_conocimiento245[[#This Row],[Codigo Saber]],tSaberes_y_criticidad!B:D,2)</f>
        <v>#N/A</v>
      </c>
      <c r="C618" s="2" t="e">
        <f>VLOOKUP(tActivos_conocimiento245[[#This Row],[Codigo Saber]],tSaberes_y_criticidad!B:D,3)</f>
        <v>#N/A</v>
      </c>
    </row>
    <row r="619" spans="1:3" x14ac:dyDescent="0.35">
      <c r="A619" s="7"/>
      <c r="B619" s="7" t="e">
        <f>VLOOKUP(tActivos_conocimiento245[[#This Row],[Codigo Saber]],tSaberes_y_criticidad!B:D,2)</f>
        <v>#N/A</v>
      </c>
      <c r="C619" s="2" t="e">
        <f>VLOOKUP(tActivos_conocimiento245[[#This Row],[Codigo Saber]],tSaberes_y_criticidad!B:D,3)</f>
        <v>#N/A</v>
      </c>
    </row>
    <row r="620" spans="1:3" x14ac:dyDescent="0.35">
      <c r="A620" s="7"/>
      <c r="B620" s="7" t="e">
        <f>VLOOKUP(tActivos_conocimiento245[[#This Row],[Codigo Saber]],tSaberes_y_criticidad!B:D,2)</f>
        <v>#N/A</v>
      </c>
      <c r="C620" s="2" t="e">
        <f>VLOOKUP(tActivos_conocimiento245[[#This Row],[Codigo Saber]],tSaberes_y_criticidad!B:D,3)</f>
        <v>#N/A</v>
      </c>
    </row>
    <row r="621" spans="1:3" x14ac:dyDescent="0.35">
      <c r="A621" s="7"/>
      <c r="B621" s="7" t="e">
        <f>VLOOKUP(tActivos_conocimiento245[[#This Row],[Codigo Saber]],tSaberes_y_criticidad!B:D,2)</f>
        <v>#N/A</v>
      </c>
      <c r="C621" s="2" t="e">
        <f>VLOOKUP(tActivos_conocimiento245[[#This Row],[Codigo Saber]],tSaberes_y_criticidad!B:D,3)</f>
        <v>#N/A</v>
      </c>
    </row>
    <row r="622" spans="1:3" x14ac:dyDescent="0.35">
      <c r="A622" s="7"/>
      <c r="B622" s="7" t="e">
        <f>VLOOKUP(tActivos_conocimiento245[[#This Row],[Codigo Saber]],tSaberes_y_criticidad!B:D,2)</f>
        <v>#N/A</v>
      </c>
      <c r="C622" s="2" t="e">
        <f>VLOOKUP(tActivos_conocimiento245[[#This Row],[Codigo Saber]],tSaberes_y_criticidad!B:D,3)</f>
        <v>#N/A</v>
      </c>
    </row>
    <row r="623" spans="1:3" x14ac:dyDescent="0.35">
      <c r="A623" s="7"/>
      <c r="B623" s="7" t="e">
        <f>VLOOKUP(tActivos_conocimiento245[[#This Row],[Codigo Saber]],tSaberes_y_criticidad!B:D,2)</f>
        <v>#N/A</v>
      </c>
      <c r="C623" s="2" t="e">
        <f>VLOOKUP(tActivos_conocimiento245[[#This Row],[Codigo Saber]],tSaberes_y_criticidad!B:D,3)</f>
        <v>#N/A</v>
      </c>
    </row>
    <row r="624" spans="1:3" x14ac:dyDescent="0.35">
      <c r="A624" s="7"/>
      <c r="B624" s="7" t="e">
        <f>VLOOKUP(tActivos_conocimiento245[[#This Row],[Codigo Saber]],tSaberes_y_criticidad!B:D,2)</f>
        <v>#N/A</v>
      </c>
      <c r="C624" s="2" t="e">
        <f>VLOOKUP(tActivos_conocimiento245[[#This Row],[Codigo Saber]],tSaberes_y_criticidad!B:D,3)</f>
        <v>#N/A</v>
      </c>
    </row>
    <row r="625" spans="1:3" x14ac:dyDescent="0.35">
      <c r="A625" s="7"/>
      <c r="B625" s="7" t="e">
        <f>VLOOKUP(tActivos_conocimiento245[[#This Row],[Codigo Saber]],tSaberes_y_criticidad!B:D,2)</f>
        <v>#N/A</v>
      </c>
      <c r="C625" s="2" t="e">
        <f>VLOOKUP(tActivos_conocimiento245[[#This Row],[Codigo Saber]],tSaberes_y_criticidad!B:D,3)</f>
        <v>#N/A</v>
      </c>
    </row>
    <row r="626" spans="1:3" x14ac:dyDescent="0.35">
      <c r="A626" s="7"/>
      <c r="B626" s="7" t="e">
        <f>VLOOKUP(tActivos_conocimiento245[[#This Row],[Codigo Saber]],tSaberes_y_criticidad!B:D,2)</f>
        <v>#N/A</v>
      </c>
      <c r="C626" s="2" t="e">
        <f>VLOOKUP(tActivos_conocimiento245[[#This Row],[Codigo Saber]],tSaberes_y_criticidad!B:D,3)</f>
        <v>#N/A</v>
      </c>
    </row>
    <row r="627" spans="1:3" x14ac:dyDescent="0.35">
      <c r="A627" s="7"/>
      <c r="B627" s="7" t="e">
        <f>VLOOKUP(tActivos_conocimiento245[[#This Row],[Codigo Saber]],tSaberes_y_criticidad!B:D,2)</f>
        <v>#N/A</v>
      </c>
      <c r="C627" s="2" t="e">
        <f>VLOOKUP(tActivos_conocimiento245[[#This Row],[Codigo Saber]],tSaberes_y_criticidad!B:D,3)</f>
        <v>#N/A</v>
      </c>
    </row>
    <row r="628" spans="1:3" x14ac:dyDescent="0.35">
      <c r="A628" s="7"/>
      <c r="B628" s="7" t="e">
        <f>VLOOKUP(tActivos_conocimiento245[[#This Row],[Codigo Saber]],tSaberes_y_criticidad!B:D,2)</f>
        <v>#N/A</v>
      </c>
      <c r="C628" s="2" t="e">
        <f>VLOOKUP(tActivos_conocimiento245[[#This Row],[Codigo Saber]],tSaberes_y_criticidad!B:D,3)</f>
        <v>#N/A</v>
      </c>
    </row>
    <row r="629" spans="1:3" x14ac:dyDescent="0.35">
      <c r="A629" s="7"/>
      <c r="B629" s="7" t="e">
        <f>VLOOKUP(tActivos_conocimiento245[[#This Row],[Codigo Saber]],tSaberes_y_criticidad!B:D,2)</f>
        <v>#N/A</v>
      </c>
      <c r="C629" s="2" t="e">
        <f>VLOOKUP(tActivos_conocimiento245[[#This Row],[Codigo Saber]],tSaberes_y_criticidad!B:D,3)</f>
        <v>#N/A</v>
      </c>
    </row>
    <row r="630" spans="1:3" x14ac:dyDescent="0.35">
      <c r="A630" s="7"/>
      <c r="B630" s="7" t="e">
        <f>VLOOKUP(tActivos_conocimiento245[[#This Row],[Codigo Saber]],tSaberes_y_criticidad!B:D,2)</f>
        <v>#N/A</v>
      </c>
      <c r="C630" s="2" t="e">
        <f>VLOOKUP(tActivos_conocimiento245[[#This Row],[Codigo Saber]],tSaberes_y_criticidad!B:D,3)</f>
        <v>#N/A</v>
      </c>
    </row>
    <row r="631" spans="1:3" x14ac:dyDescent="0.35">
      <c r="A631" s="7"/>
      <c r="B631" s="7" t="e">
        <f>VLOOKUP(tActivos_conocimiento245[[#This Row],[Codigo Saber]],tSaberes_y_criticidad!B:D,2)</f>
        <v>#N/A</v>
      </c>
      <c r="C631" s="2" t="e">
        <f>VLOOKUP(tActivos_conocimiento245[[#This Row],[Codigo Saber]],tSaberes_y_criticidad!B:D,3)</f>
        <v>#N/A</v>
      </c>
    </row>
    <row r="632" spans="1:3" x14ac:dyDescent="0.35">
      <c r="A632" s="7"/>
      <c r="B632" s="7" t="e">
        <f>VLOOKUP(tActivos_conocimiento245[[#This Row],[Codigo Saber]],tSaberes_y_criticidad!B:D,2)</f>
        <v>#N/A</v>
      </c>
      <c r="C632" s="2" t="e">
        <f>VLOOKUP(tActivos_conocimiento245[[#This Row],[Codigo Saber]],tSaberes_y_criticidad!B:D,3)</f>
        <v>#N/A</v>
      </c>
    </row>
    <row r="633" spans="1:3" x14ac:dyDescent="0.35">
      <c r="A633" s="7"/>
      <c r="B633" s="7" t="e">
        <f>VLOOKUP(tActivos_conocimiento245[[#This Row],[Codigo Saber]],tSaberes_y_criticidad!B:D,2)</f>
        <v>#N/A</v>
      </c>
      <c r="C633" s="2" t="e">
        <f>VLOOKUP(tActivos_conocimiento245[[#This Row],[Codigo Saber]],tSaberes_y_criticidad!B:D,3)</f>
        <v>#N/A</v>
      </c>
    </row>
    <row r="634" spans="1:3" x14ac:dyDescent="0.35">
      <c r="A634" s="7"/>
      <c r="B634" s="7" t="e">
        <f>VLOOKUP(tActivos_conocimiento245[[#This Row],[Codigo Saber]],tSaberes_y_criticidad!B:D,2)</f>
        <v>#N/A</v>
      </c>
      <c r="C634" s="2" t="e">
        <f>VLOOKUP(tActivos_conocimiento245[[#This Row],[Codigo Saber]],tSaberes_y_criticidad!B:D,3)</f>
        <v>#N/A</v>
      </c>
    </row>
    <row r="635" spans="1:3" x14ac:dyDescent="0.35">
      <c r="A635" s="7"/>
      <c r="B635" s="7" t="e">
        <f>VLOOKUP(tActivos_conocimiento245[[#This Row],[Codigo Saber]],tSaberes_y_criticidad!B:D,2)</f>
        <v>#N/A</v>
      </c>
      <c r="C635" s="2" t="e">
        <f>VLOOKUP(tActivos_conocimiento245[[#This Row],[Codigo Saber]],tSaberes_y_criticidad!B:D,3)</f>
        <v>#N/A</v>
      </c>
    </row>
    <row r="636" spans="1:3" x14ac:dyDescent="0.35">
      <c r="A636" s="7"/>
      <c r="B636" s="7" t="e">
        <f>VLOOKUP(tActivos_conocimiento245[[#This Row],[Codigo Saber]],tSaberes_y_criticidad!B:D,2)</f>
        <v>#N/A</v>
      </c>
      <c r="C636" s="2" t="e">
        <f>VLOOKUP(tActivos_conocimiento245[[#This Row],[Codigo Saber]],tSaberes_y_criticidad!B:D,3)</f>
        <v>#N/A</v>
      </c>
    </row>
    <row r="637" spans="1:3" x14ac:dyDescent="0.35">
      <c r="A637" s="7"/>
      <c r="B637" s="7" t="e">
        <f>VLOOKUP(tActivos_conocimiento245[[#This Row],[Codigo Saber]],tSaberes_y_criticidad!B:D,2)</f>
        <v>#N/A</v>
      </c>
      <c r="C637" s="2" t="e">
        <f>VLOOKUP(tActivos_conocimiento245[[#This Row],[Codigo Saber]],tSaberes_y_criticidad!B:D,3)</f>
        <v>#N/A</v>
      </c>
    </row>
    <row r="638" spans="1:3" x14ac:dyDescent="0.35">
      <c r="A638" s="7"/>
      <c r="B638" s="7" t="e">
        <f>VLOOKUP(tActivos_conocimiento245[[#This Row],[Codigo Saber]],tSaberes_y_criticidad!B:D,2)</f>
        <v>#N/A</v>
      </c>
      <c r="C638" s="2" t="e">
        <f>VLOOKUP(tActivos_conocimiento245[[#This Row],[Codigo Saber]],tSaberes_y_criticidad!B:D,3)</f>
        <v>#N/A</v>
      </c>
    </row>
    <row r="639" spans="1:3" x14ac:dyDescent="0.35">
      <c r="A639" s="7"/>
      <c r="B639" s="7" t="e">
        <f>VLOOKUP(tActivos_conocimiento245[[#This Row],[Codigo Saber]],tSaberes_y_criticidad!B:D,2)</f>
        <v>#N/A</v>
      </c>
      <c r="C639" s="2" t="e">
        <f>VLOOKUP(tActivos_conocimiento245[[#This Row],[Codigo Saber]],tSaberes_y_criticidad!B:D,3)</f>
        <v>#N/A</v>
      </c>
    </row>
    <row r="640" spans="1:3" x14ac:dyDescent="0.35">
      <c r="A640" s="7"/>
      <c r="B640" s="7" t="e">
        <f>VLOOKUP(tActivos_conocimiento245[[#This Row],[Codigo Saber]],tSaberes_y_criticidad!B:D,2)</f>
        <v>#N/A</v>
      </c>
      <c r="C640" s="2" t="e">
        <f>VLOOKUP(tActivos_conocimiento245[[#This Row],[Codigo Saber]],tSaberes_y_criticidad!B:D,3)</f>
        <v>#N/A</v>
      </c>
    </row>
    <row r="641" spans="1:3" x14ac:dyDescent="0.35">
      <c r="A641" s="7"/>
      <c r="B641" s="7" t="e">
        <f>VLOOKUP(tActivos_conocimiento245[[#This Row],[Codigo Saber]],tSaberes_y_criticidad!B:D,2)</f>
        <v>#N/A</v>
      </c>
      <c r="C641" s="2" t="e">
        <f>VLOOKUP(tActivos_conocimiento245[[#This Row],[Codigo Saber]],tSaberes_y_criticidad!B:D,3)</f>
        <v>#N/A</v>
      </c>
    </row>
    <row r="642" spans="1:3" x14ac:dyDescent="0.35">
      <c r="A642" s="7"/>
      <c r="B642" s="7" t="e">
        <f>VLOOKUP(tActivos_conocimiento245[[#This Row],[Codigo Saber]],tSaberes_y_criticidad!B:D,2)</f>
        <v>#N/A</v>
      </c>
      <c r="C642" s="2" t="e">
        <f>VLOOKUP(tActivos_conocimiento245[[#This Row],[Codigo Saber]],tSaberes_y_criticidad!B:D,3)</f>
        <v>#N/A</v>
      </c>
    </row>
    <row r="643" spans="1:3" x14ac:dyDescent="0.35">
      <c r="A643" s="7"/>
      <c r="B643" s="7" t="e">
        <f>VLOOKUP(tActivos_conocimiento245[[#This Row],[Codigo Saber]],tSaberes_y_criticidad!B:D,2)</f>
        <v>#N/A</v>
      </c>
      <c r="C643" s="2" t="e">
        <f>VLOOKUP(tActivos_conocimiento245[[#This Row],[Codigo Saber]],tSaberes_y_criticidad!B:D,3)</f>
        <v>#N/A</v>
      </c>
    </row>
    <row r="644" spans="1:3" x14ac:dyDescent="0.35">
      <c r="A644" s="7"/>
      <c r="B644" s="7" t="e">
        <f>VLOOKUP(tActivos_conocimiento245[[#This Row],[Codigo Saber]],tSaberes_y_criticidad!B:D,2)</f>
        <v>#N/A</v>
      </c>
      <c r="C644" s="2" t="e">
        <f>VLOOKUP(tActivos_conocimiento245[[#This Row],[Codigo Saber]],tSaberes_y_criticidad!B:D,3)</f>
        <v>#N/A</v>
      </c>
    </row>
    <row r="645" spans="1:3" x14ac:dyDescent="0.35">
      <c r="A645" s="7"/>
      <c r="B645" s="7" t="e">
        <f>VLOOKUP(tActivos_conocimiento245[[#This Row],[Codigo Saber]],tSaberes_y_criticidad!B:D,2)</f>
        <v>#N/A</v>
      </c>
      <c r="C645" s="2" t="e">
        <f>VLOOKUP(tActivos_conocimiento245[[#This Row],[Codigo Saber]],tSaberes_y_criticidad!B:D,3)</f>
        <v>#N/A</v>
      </c>
    </row>
    <row r="646" spans="1:3" x14ac:dyDescent="0.35">
      <c r="A646" s="7"/>
      <c r="B646" s="7" t="e">
        <f>VLOOKUP(tActivos_conocimiento245[[#This Row],[Codigo Saber]],tSaberes_y_criticidad!B:D,2)</f>
        <v>#N/A</v>
      </c>
      <c r="C646" s="2" t="e">
        <f>VLOOKUP(tActivos_conocimiento245[[#This Row],[Codigo Saber]],tSaberes_y_criticidad!B:D,3)</f>
        <v>#N/A</v>
      </c>
    </row>
    <row r="647" spans="1:3" x14ac:dyDescent="0.35">
      <c r="A647" s="7"/>
      <c r="B647" s="7" t="e">
        <f>VLOOKUP(tActivos_conocimiento245[[#This Row],[Codigo Saber]],tSaberes_y_criticidad!B:D,2)</f>
        <v>#N/A</v>
      </c>
      <c r="C647" s="2" t="e">
        <f>VLOOKUP(tActivos_conocimiento245[[#This Row],[Codigo Saber]],tSaberes_y_criticidad!B:D,3)</f>
        <v>#N/A</v>
      </c>
    </row>
    <row r="648" spans="1:3" x14ac:dyDescent="0.35">
      <c r="A648" s="7"/>
      <c r="B648" s="7" t="e">
        <f>VLOOKUP(tActivos_conocimiento245[[#This Row],[Codigo Saber]],tSaberes_y_criticidad!B:D,2)</f>
        <v>#N/A</v>
      </c>
      <c r="C648" s="2" t="e">
        <f>VLOOKUP(tActivos_conocimiento245[[#This Row],[Codigo Saber]],tSaberes_y_criticidad!B:D,3)</f>
        <v>#N/A</v>
      </c>
    </row>
    <row r="649" spans="1:3" x14ac:dyDescent="0.35">
      <c r="A649" s="7"/>
      <c r="B649" s="7" t="e">
        <f>VLOOKUP(tActivos_conocimiento245[[#This Row],[Codigo Saber]],tSaberes_y_criticidad!B:D,2)</f>
        <v>#N/A</v>
      </c>
      <c r="C649" s="2" t="e">
        <f>VLOOKUP(tActivos_conocimiento245[[#This Row],[Codigo Saber]],tSaberes_y_criticidad!B:D,3)</f>
        <v>#N/A</v>
      </c>
    </row>
    <row r="650" spans="1:3" x14ac:dyDescent="0.35">
      <c r="A650" s="7"/>
      <c r="B650" s="7" t="e">
        <f>VLOOKUP(tActivos_conocimiento245[[#This Row],[Codigo Saber]],tSaberes_y_criticidad!B:D,2)</f>
        <v>#N/A</v>
      </c>
      <c r="C650" s="2" t="e">
        <f>VLOOKUP(tActivos_conocimiento245[[#This Row],[Codigo Saber]],tSaberes_y_criticidad!B:D,3)</f>
        <v>#N/A</v>
      </c>
    </row>
    <row r="651" spans="1:3" x14ac:dyDescent="0.35">
      <c r="A651" s="7"/>
      <c r="B651" s="7" t="e">
        <f>VLOOKUP(tActivos_conocimiento245[[#This Row],[Codigo Saber]],tSaberes_y_criticidad!B:D,2)</f>
        <v>#N/A</v>
      </c>
      <c r="C651" s="2" t="e">
        <f>VLOOKUP(tActivos_conocimiento245[[#This Row],[Codigo Saber]],tSaberes_y_criticidad!B:D,3)</f>
        <v>#N/A</v>
      </c>
    </row>
    <row r="652" spans="1:3" x14ac:dyDescent="0.35">
      <c r="A652" s="7"/>
      <c r="B652" s="7" t="e">
        <f>VLOOKUP(tActivos_conocimiento245[[#This Row],[Codigo Saber]],tSaberes_y_criticidad!B:D,2)</f>
        <v>#N/A</v>
      </c>
      <c r="C652" s="2" t="e">
        <f>VLOOKUP(tActivos_conocimiento245[[#This Row],[Codigo Saber]],tSaberes_y_criticidad!B:D,3)</f>
        <v>#N/A</v>
      </c>
    </row>
    <row r="653" spans="1:3" x14ac:dyDescent="0.35">
      <c r="A653" s="7"/>
      <c r="B653" s="7" t="e">
        <f>VLOOKUP(tActivos_conocimiento245[[#This Row],[Codigo Saber]],tSaberes_y_criticidad!B:D,2)</f>
        <v>#N/A</v>
      </c>
      <c r="C653" s="2" t="e">
        <f>VLOOKUP(tActivos_conocimiento245[[#This Row],[Codigo Saber]],tSaberes_y_criticidad!B:D,3)</f>
        <v>#N/A</v>
      </c>
    </row>
    <row r="654" spans="1:3" x14ac:dyDescent="0.35">
      <c r="A654" s="7"/>
      <c r="B654" s="7" t="e">
        <f>VLOOKUP(tActivos_conocimiento245[[#This Row],[Codigo Saber]],tSaberes_y_criticidad!B:D,2)</f>
        <v>#N/A</v>
      </c>
      <c r="C654" s="2" t="e">
        <f>VLOOKUP(tActivos_conocimiento245[[#This Row],[Codigo Saber]],tSaberes_y_criticidad!B:D,3)</f>
        <v>#N/A</v>
      </c>
    </row>
    <row r="655" spans="1:3" x14ac:dyDescent="0.35">
      <c r="A655" s="7"/>
      <c r="B655" s="7" t="e">
        <f>VLOOKUP(tActivos_conocimiento245[[#This Row],[Codigo Saber]],tSaberes_y_criticidad!B:D,2)</f>
        <v>#N/A</v>
      </c>
      <c r="C655" s="2" t="e">
        <f>VLOOKUP(tActivos_conocimiento245[[#This Row],[Codigo Saber]],tSaberes_y_criticidad!B:D,3)</f>
        <v>#N/A</v>
      </c>
    </row>
    <row r="656" spans="1:3" x14ac:dyDescent="0.35">
      <c r="A656" s="7"/>
      <c r="B656" s="7" t="e">
        <f>VLOOKUP(tActivos_conocimiento245[[#This Row],[Codigo Saber]],tSaberes_y_criticidad!B:D,2)</f>
        <v>#N/A</v>
      </c>
      <c r="C656" s="2" t="e">
        <f>VLOOKUP(tActivos_conocimiento245[[#This Row],[Codigo Saber]],tSaberes_y_criticidad!B:D,3)</f>
        <v>#N/A</v>
      </c>
    </row>
    <row r="657" spans="1:3" x14ac:dyDescent="0.35">
      <c r="A657" s="7"/>
      <c r="B657" s="7" t="e">
        <f>VLOOKUP(tActivos_conocimiento245[[#This Row],[Codigo Saber]],tSaberes_y_criticidad!B:D,2)</f>
        <v>#N/A</v>
      </c>
      <c r="C657" s="2" t="e">
        <f>VLOOKUP(tActivos_conocimiento245[[#This Row],[Codigo Saber]],tSaberes_y_criticidad!B:D,3)</f>
        <v>#N/A</v>
      </c>
    </row>
    <row r="658" spans="1:3" x14ac:dyDescent="0.35">
      <c r="A658" s="7"/>
      <c r="B658" s="7" t="e">
        <f>VLOOKUP(tActivos_conocimiento245[[#This Row],[Codigo Saber]],tSaberes_y_criticidad!B:D,2)</f>
        <v>#N/A</v>
      </c>
      <c r="C658" s="2" t="e">
        <f>VLOOKUP(tActivos_conocimiento245[[#This Row],[Codigo Saber]],tSaberes_y_criticidad!B:D,3)</f>
        <v>#N/A</v>
      </c>
    </row>
    <row r="659" spans="1:3" x14ac:dyDescent="0.35">
      <c r="A659" s="7"/>
      <c r="B659" s="7" t="e">
        <f>VLOOKUP(tActivos_conocimiento245[[#This Row],[Codigo Saber]],tSaberes_y_criticidad!B:D,2)</f>
        <v>#N/A</v>
      </c>
      <c r="C659" s="2" t="e">
        <f>VLOOKUP(tActivos_conocimiento245[[#This Row],[Codigo Saber]],tSaberes_y_criticidad!B:D,3)</f>
        <v>#N/A</v>
      </c>
    </row>
    <row r="660" spans="1:3" x14ac:dyDescent="0.35">
      <c r="A660" s="7"/>
      <c r="B660" s="7" t="e">
        <f>VLOOKUP(tActivos_conocimiento245[[#This Row],[Codigo Saber]],tSaberes_y_criticidad!B:D,2)</f>
        <v>#N/A</v>
      </c>
      <c r="C660" s="2" t="e">
        <f>VLOOKUP(tActivos_conocimiento245[[#This Row],[Codigo Saber]],tSaberes_y_criticidad!B:D,3)</f>
        <v>#N/A</v>
      </c>
    </row>
    <row r="661" spans="1:3" x14ac:dyDescent="0.35">
      <c r="A661" s="7"/>
      <c r="B661" s="7" t="e">
        <f>VLOOKUP(tActivos_conocimiento245[[#This Row],[Codigo Saber]],tSaberes_y_criticidad!B:D,2)</f>
        <v>#N/A</v>
      </c>
      <c r="C661" s="2" t="e">
        <f>VLOOKUP(tActivos_conocimiento245[[#This Row],[Codigo Saber]],tSaberes_y_criticidad!B:D,3)</f>
        <v>#N/A</v>
      </c>
    </row>
    <row r="662" spans="1:3" x14ac:dyDescent="0.35">
      <c r="A662" s="7"/>
      <c r="B662" s="7" t="e">
        <f>VLOOKUP(tActivos_conocimiento245[[#This Row],[Codigo Saber]],tSaberes_y_criticidad!B:D,2)</f>
        <v>#N/A</v>
      </c>
      <c r="C662" s="2" t="e">
        <f>VLOOKUP(tActivos_conocimiento245[[#This Row],[Codigo Saber]],tSaberes_y_criticidad!B:D,3)</f>
        <v>#N/A</v>
      </c>
    </row>
    <row r="663" spans="1:3" x14ac:dyDescent="0.35">
      <c r="A663" s="7"/>
      <c r="B663" s="7" t="e">
        <f>VLOOKUP(tActivos_conocimiento245[[#This Row],[Codigo Saber]],tSaberes_y_criticidad!B:D,2)</f>
        <v>#N/A</v>
      </c>
      <c r="C663" s="2" t="e">
        <f>VLOOKUP(tActivos_conocimiento245[[#This Row],[Codigo Saber]],tSaberes_y_criticidad!B:D,3)</f>
        <v>#N/A</v>
      </c>
    </row>
    <row r="664" spans="1:3" x14ac:dyDescent="0.35">
      <c r="A664" s="7"/>
      <c r="B664" s="7" t="e">
        <f>VLOOKUP(tActivos_conocimiento245[[#This Row],[Codigo Saber]],tSaberes_y_criticidad!B:D,2)</f>
        <v>#N/A</v>
      </c>
      <c r="C664" s="2" t="e">
        <f>VLOOKUP(tActivos_conocimiento245[[#This Row],[Codigo Saber]],tSaberes_y_criticidad!B:D,3)</f>
        <v>#N/A</v>
      </c>
    </row>
    <row r="665" spans="1:3" x14ac:dyDescent="0.35">
      <c r="A665" s="7"/>
      <c r="B665" s="7" t="e">
        <f>VLOOKUP(tActivos_conocimiento245[[#This Row],[Codigo Saber]],tSaberes_y_criticidad!B:D,2)</f>
        <v>#N/A</v>
      </c>
      <c r="C665" s="2" t="e">
        <f>VLOOKUP(tActivos_conocimiento245[[#This Row],[Codigo Saber]],tSaberes_y_criticidad!B:D,3)</f>
        <v>#N/A</v>
      </c>
    </row>
    <row r="666" spans="1:3" x14ac:dyDescent="0.35">
      <c r="A666" s="7"/>
      <c r="B666" s="7" t="e">
        <f>VLOOKUP(tActivos_conocimiento245[[#This Row],[Codigo Saber]],tSaberes_y_criticidad!B:D,2)</f>
        <v>#N/A</v>
      </c>
      <c r="C666" s="2" t="e">
        <f>VLOOKUP(tActivos_conocimiento245[[#This Row],[Codigo Saber]],tSaberes_y_criticidad!B:D,3)</f>
        <v>#N/A</v>
      </c>
    </row>
    <row r="667" spans="1:3" x14ac:dyDescent="0.35">
      <c r="A667" s="7"/>
      <c r="B667" s="7" t="e">
        <f>VLOOKUP(tActivos_conocimiento245[[#This Row],[Codigo Saber]],tSaberes_y_criticidad!B:D,2)</f>
        <v>#N/A</v>
      </c>
      <c r="C667" s="2" t="e">
        <f>VLOOKUP(tActivos_conocimiento245[[#This Row],[Codigo Saber]],tSaberes_y_criticidad!B:D,3)</f>
        <v>#N/A</v>
      </c>
    </row>
    <row r="668" spans="1:3" x14ac:dyDescent="0.35">
      <c r="A668" s="7"/>
      <c r="B668" s="7" t="e">
        <f>VLOOKUP(tActivos_conocimiento245[[#This Row],[Codigo Saber]],tSaberes_y_criticidad!B:D,2)</f>
        <v>#N/A</v>
      </c>
      <c r="C668" s="2" t="e">
        <f>VLOOKUP(tActivos_conocimiento245[[#This Row],[Codigo Saber]],tSaberes_y_criticidad!B:D,3)</f>
        <v>#N/A</v>
      </c>
    </row>
    <row r="669" spans="1:3" x14ac:dyDescent="0.35">
      <c r="A669" s="7"/>
      <c r="B669" s="7" t="e">
        <f>VLOOKUP(tActivos_conocimiento245[[#This Row],[Codigo Saber]],tSaberes_y_criticidad!B:D,2)</f>
        <v>#N/A</v>
      </c>
      <c r="C669" s="2" t="e">
        <f>VLOOKUP(tActivos_conocimiento245[[#This Row],[Codigo Saber]],tSaberes_y_criticidad!B:D,3)</f>
        <v>#N/A</v>
      </c>
    </row>
    <row r="670" spans="1:3" x14ac:dyDescent="0.35">
      <c r="A670" s="7"/>
      <c r="B670" s="7" t="e">
        <f>VLOOKUP(tActivos_conocimiento245[[#This Row],[Codigo Saber]],tSaberes_y_criticidad!B:D,2)</f>
        <v>#N/A</v>
      </c>
      <c r="C670" s="2" t="e">
        <f>VLOOKUP(tActivos_conocimiento245[[#This Row],[Codigo Saber]],tSaberes_y_criticidad!B:D,3)</f>
        <v>#N/A</v>
      </c>
    </row>
    <row r="671" spans="1:3" x14ac:dyDescent="0.35">
      <c r="A671" s="7"/>
      <c r="B671" s="7" t="e">
        <f>VLOOKUP(tActivos_conocimiento245[[#This Row],[Codigo Saber]],tSaberes_y_criticidad!B:D,2)</f>
        <v>#N/A</v>
      </c>
      <c r="C671" s="2" t="e">
        <f>VLOOKUP(tActivos_conocimiento245[[#This Row],[Codigo Saber]],tSaberes_y_criticidad!B:D,3)</f>
        <v>#N/A</v>
      </c>
    </row>
    <row r="672" spans="1:3" x14ac:dyDescent="0.35">
      <c r="A672" s="7"/>
      <c r="B672" s="7" t="e">
        <f>VLOOKUP(tActivos_conocimiento245[[#This Row],[Codigo Saber]],tSaberes_y_criticidad!B:D,2)</f>
        <v>#N/A</v>
      </c>
      <c r="C672" s="2" t="e">
        <f>VLOOKUP(tActivos_conocimiento245[[#This Row],[Codigo Saber]],tSaberes_y_criticidad!B:D,3)</f>
        <v>#N/A</v>
      </c>
    </row>
    <row r="673" spans="1:3" x14ac:dyDescent="0.35">
      <c r="A673" s="7"/>
      <c r="B673" s="7" t="e">
        <f>VLOOKUP(tActivos_conocimiento245[[#This Row],[Codigo Saber]],tSaberes_y_criticidad!B:D,2)</f>
        <v>#N/A</v>
      </c>
      <c r="C673" s="2" t="e">
        <f>VLOOKUP(tActivos_conocimiento245[[#This Row],[Codigo Saber]],tSaberes_y_criticidad!B:D,3)</f>
        <v>#N/A</v>
      </c>
    </row>
    <row r="674" spans="1:3" x14ac:dyDescent="0.35">
      <c r="A674" s="7"/>
      <c r="B674" s="7" t="e">
        <f>VLOOKUP(tActivos_conocimiento245[[#This Row],[Codigo Saber]],tSaberes_y_criticidad!B:D,2)</f>
        <v>#N/A</v>
      </c>
      <c r="C674" s="2" t="e">
        <f>VLOOKUP(tActivos_conocimiento245[[#This Row],[Codigo Saber]],tSaberes_y_criticidad!B:D,3)</f>
        <v>#N/A</v>
      </c>
    </row>
    <row r="675" spans="1:3" x14ac:dyDescent="0.35">
      <c r="A675" s="7"/>
      <c r="B675" s="7" t="e">
        <f>VLOOKUP(tActivos_conocimiento245[[#This Row],[Codigo Saber]],tSaberes_y_criticidad!B:D,2)</f>
        <v>#N/A</v>
      </c>
      <c r="C675" s="2" t="e">
        <f>VLOOKUP(tActivos_conocimiento245[[#This Row],[Codigo Saber]],tSaberes_y_criticidad!B:D,3)</f>
        <v>#N/A</v>
      </c>
    </row>
    <row r="676" spans="1:3" x14ac:dyDescent="0.35">
      <c r="A676" s="7"/>
      <c r="B676" s="7" t="e">
        <f>VLOOKUP(tActivos_conocimiento245[[#This Row],[Codigo Saber]],tSaberes_y_criticidad!B:D,2)</f>
        <v>#N/A</v>
      </c>
      <c r="C676" s="2" t="e">
        <f>VLOOKUP(tActivos_conocimiento245[[#This Row],[Codigo Saber]],tSaberes_y_criticidad!B:D,3)</f>
        <v>#N/A</v>
      </c>
    </row>
    <row r="677" spans="1:3" x14ac:dyDescent="0.35">
      <c r="A677" s="7"/>
      <c r="B677" s="7" t="e">
        <f>VLOOKUP(tActivos_conocimiento245[[#This Row],[Codigo Saber]],tSaberes_y_criticidad!B:D,2)</f>
        <v>#N/A</v>
      </c>
      <c r="C677" s="2" t="e">
        <f>VLOOKUP(tActivos_conocimiento245[[#This Row],[Codigo Saber]],tSaberes_y_criticidad!B:D,3)</f>
        <v>#N/A</v>
      </c>
    </row>
    <row r="678" spans="1:3" x14ac:dyDescent="0.35">
      <c r="A678" s="7"/>
      <c r="B678" s="7" t="e">
        <f>VLOOKUP(tActivos_conocimiento245[[#This Row],[Codigo Saber]],tSaberes_y_criticidad!B:D,2)</f>
        <v>#N/A</v>
      </c>
      <c r="C678" s="2" t="e">
        <f>VLOOKUP(tActivos_conocimiento245[[#This Row],[Codigo Saber]],tSaberes_y_criticidad!B:D,3)</f>
        <v>#N/A</v>
      </c>
    </row>
    <row r="679" spans="1:3" x14ac:dyDescent="0.35">
      <c r="A679" s="7"/>
      <c r="B679" s="7" t="e">
        <f>VLOOKUP(tActivos_conocimiento245[[#This Row],[Codigo Saber]],tSaberes_y_criticidad!B:D,2)</f>
        <v>#N/A</v>
      </c>
      <c r="C679" s="2" t="e">
        <f>VLOOKUP(tActivos_conocimiento245[[#This Row],[Codigo Saber]],tSaberes_y_criticidad!B:D,3)</f>
        <v>#N/A</v>
      </c>
    </row>
    <row r="680" spans="1:3" x14ac:dyDescent="0.35">
      <c r="A680" s="7"/>
      <c r="B680" s="7" t="e">
        <f>VLOOKUP(tActivos_conocimiento245[[#This Row],[Codigo Saber]],tSaberes_y_criticidad!B:D,2)</f>
        <v>#N/A</v>
      </c>
      <c r="C680" s="2" t="e">
        <f>VLOOKUP(tActivos_conocimiento245[[#This Row],[Codigo Saber]],tSaberes_y_criticidad!B:D,3)</f>
        <v>#N/A</v>
      </c>
    </row>
    <row r="681" spans="1:3" x14ac:dyDescent="0.35">
      <c r="A681" s="7"/>
      <c r="B681" s="7" t="e">
        <f>VLOOKUP(tActivos_conocimiento245[[#This Row],[Codigo Saber]],tSaberes_y_criticidad!B:D,2)</f>
        <v>#N/A</v>
      </c>
      <c r="C681" s="2" t="e">
        <f>VLOOKUP(tActivos_conocimiento245[[#This Row],[Codigo Saber]],tSaberes_y_criticidad!B:D,3)</f>
        <v>#N/A</v>
      </c>
    </row>
    <row r="682" spans="1:3" x14ac:dyDescent="0.35">
      <c r="A682" s="7"/>
      <c r="B682" s="7" t="e">
        <f>VLOOKUP(tActivos_conocimiento245[[#This Row],[Codigo Saber]],tSaberes_y_criticidad!B:D,2)</f>
        <v>#N/A</v>
      </c>
      <c r="C682" s="2" t="e">
        <f>VLOOKUP(tActivos_conocimiento245[[#This Row],[Codigo Saber]],tSaberes_y_criticidad!B:D,3)</f>
        <v>#N/A</v>
      </c>
    </row>
    <row r="683" spans="1:3" x14ac:dyDescent="0.35">
      <c r="A683" s="7"/>
      <c r="B683" s="7" t="e">
        <f>VLOOKUP(tActivos_conocimiento245[[#This Row],[Codigo Saber]],tSaberes_y_criticidad!B:D,2)</f>
        <v>#N/A</v>
      </c>
      <c r="C683" s="2" t="e">
        <f>VLOOKUP(tActivos_conocimiento245[[#This Row],[Codigo Saber]],tSaberes_y_criticidad!B:D,3)</f>
        <v>#N/A</v>
      </c>
    </row>
    <row r="684" spans="1:3" x14ac:dyDescent="0.35">
      <c r="A684" s="7"/>
      <c r="B684" s="7" t="e">
        <f>VLOOKUP(tActivos_conocimiento245[[#This Row],[Codigo Saber]],tSaberes_y_criticidad!B:D,2)</f>
        <v>#N/A</v>
      </c>
      <c r="C684" s="2" t="e">
        <f>VLOOKUP(tActivos_conocimiento245[[#This Row],[Codigo Saber]],tSaberes_y_criticidad!B:D,3)</f>
        <v>#N/A</v>
      </c>
    </row>
    <row r="685" spans="1:3" x14ac:dyDescent="0.35">
      <c r="A685" s="7"/>
      <c r="B685" s="7" t="e">
        <f>VLOOKUP(tActivos_conocimiento245[[#This Row],[Codigo Saber]],tSaberes_y_criticidad!B:D,2)</f>
        <v>#N/A</v>
      </c>
      <c r="C685" s="2" t="e">
        <f>VLOOKUP(tActivos_conocimiento245[[#This Row],[Codigo Saber]],tSaberes_y_criticidad!B:D,3)</f>
        <v>#N/A</v>
      </c>
    </row>
    <row r="686" spans="1:3" x14ac:dyDescent="0.35">
      <c r="A686" s="7"/>
      <c r="B686" s="7" t="e">
        <f>VLOOKUP(tActivos_conocimiento245[[#This Row],[Codigo Saber]],tSaberes_y_criticidad!B:D,2)</f>
        <v>#N/A</v>
      </c>
      <c r="C686" s="2" t="e">
        <f>VLOOKUP(tActivos_conocimiento245[[#This Row],[Codigo Saber]],tSaberes_y_criticidad!B:D,3)</f>
        <v>#N/A</v>
      </c>
    </row>
    <row r="687" spans="1:3" x14ac:dyDescent="0.35">
      <c r="A687" s="7"/>
      <c r="B687" s="7" t="e">
        <f>VLOOKUP(tActivos_conocimiento245[[#This Row],[Codigo Saber]],tSaberes_y_criticidad!B:D,2)</f>
        <v>#N/A</v>
      </c>
      <c r="C687" s="2" t="e">
        <f>VLOOKUP(tActivos_conocimiento245[[#This Row],[Codigo Saber]],tSaberes_y_criticidad!B:D,3)</f>
        <v>#N/A</v>
      </c>
    </row>
    <row r="688" spans="1:3" x14ac:dyDescent="0.35">
      <c r="A688" s="7"/>
      <c r="B688" s="7" t="e">
        <f>VLOOKUP(tActivos_conocimiento245[[#This Row],[Codigo Saber]],tSaberes_y_criticidad!B:D,2)</f>
        <v>#N/A</v>
      </c>
      <c r="C688" s="2" t="e">
        <f>VLOOKUP(tActivos_conocimiento245[[#This Row],[Codigo Saber]],tSaberes_y_criticidad!B:D,3)</f>
        <v>#N/A</v>
      </c>
    </row>
    <row r="689" spans="1:4" x14ac:dyDescent="0.35">
      <c r="A689" s="7"/>
      <c r="B689" s="7" t="e">
        <f>VLOOKUP(tActivos_conocimiento245[[#This Row],[Codigo Saber]],tSaberes_y_criticidad!B:D,2)</f>
        <v>#N/A</v>
      </c>
      <c r="C689" s="4" t="e">
        <f>VLOOKUP(tActivos_conocimiento245[[#This Row],[Codigo Saber]],tSaberes_y_criticidad!B:D,3)</f>
        <v>#N/A</v>
      </c>
      <c r="D689" s="4"/>
    </row>
    <row r="690" spans="1:4" x14ac:dyDescent="0.35">
      <c r="A690" s="7"/>
      <c r="B690" s="7" t="e">
        <f>VLOOKUP(tActivos_conocimiento245[[#This Row],[Codigo Saber]],tSaberes_y_criticidad!B:D,2)</f>
        <v>#N/A</v>
      </c>
      <c r="C690" s="3" t="e">
        <f>VLOOKUP(tActivos_conocimiento245[[#This Row],[Codigo Saber]],tSaberes_y_criticidad!B:D,3)</f>
        <v>#N/A</v>
      </c>
      <c r="D690" s="3"/>
    </row>
    <row r="691" spans="1:4" x14ac:dyDescent="0.35">
      <c r="A691" s="7"/>
      <c r="B691" s="7" t="e">
        <f>VLOOKUP(tActivos_conocimiento245[[#This Row],[Codigo Saber]],tSaberes_y_criticidad!B:D,2)</f>
        <v>#N/A</v>
      </c>
      <c r="C691" s="3" t="e">
        <f>VLOOKUP(tActivos_conocimiento245[[#This Row],[Codigo Saber]],tSaberes_y_criticidad!B:D,3)</f>
        <v>#N/A</v>
      </c>
      <c r="D691" s="3"/>
    </row>
    <row r="692" spans="1:4" x14ac:dyDescent="0.35">
      <c r="A692" s="7"/>
      <c r="B692" s="7" t="e">
        <f>VLOOKUP(tActivos_conocimiento245[[#This Row],[Codigo Saber]],tSaberes_y_criticidad!B:D,2)</f>
        <v>#N/A</v>
      </c>
      <c r="C692" s="3" t="e">
        <f>VLOOKUP(tActivos_conocimiento245[[#This Row],[Codigo Saber]],tSaberes_y_criticidad!B:D,3)</f>
        <v>#N/A</v>
      </c>
      <c r="D692" s="3"/>
    </row>
    <row r="693" spans="1:4" x14ac:dyDescent="0.35">
      <c r="A693" s="7"/>
      <c r="B693" s="7" t="e">
        <f>VLOOKUP(tActivos_conocimiento245[[#This Row],[Codigo Saber]],tSaberes_y_criticidad!B:D,2)</f>
        <v>#N/A</v>
      </c>
      <c r="C693" s="3" t="e">
        <f>VLOOKUP(tActivos_conocimiento245[[#This Row],[Codigo Saber]],tSaberes_y_criticidad!B:D,3)</f>
        <v>#N/A</v>
      </c>
      <c r="D693" s="3"/>
    </row>
    <row r="694" spans="1:4" x14ac:dyDescent="0.35">
      <c r="A694" s="7"/>
      <c r="B694" s="7" t="e">
        <f>VLOOKUP(tActivos_conocimiento245[[#This Row],[Codigo Saber]],tSaberes_y_criticidad!B:D,2)</f>
        <v>#N/A</v>
      </c>
      <c r="C694" s="3" t="e">
        <f>VLOOKUP(tActivos_conocimiento245[[#This Row],[Codigo Saber]],tSaberes_y_criticidad!B:D,3)</f>
        <v>#N/A</v>
      </c>
      <c r="D694" s="3"/>
    </row>
    <row r="695" spans="1:4" x14ac:dyDescent="0.35">
      <c r="A695" s="7"/>
      <c r="B695" s="7" t="e">
        <f>VLOOKUP(tActivos_conocimiento245[[#This Row],[Codigo Saber]],tSaberes_y_criticidad!B:D,2)</f>
        <v>#N/A</v>
      </c>
      <c r="C695" s="3" t="e">
        <f>VLOOKUP(tActivos_conocimiento245[[#This Row],[Codigo Saber]],tSaberes_y_criticidad!B:D,3)</f>
        <v>#N/A</v>
      </c>
      <c r="D695" s="3"/>
    </row>
    <row r="696" spans="1:4" x14ac:dyDescent="0.35">
      <c r="A696" s="7"/>
      <c r="B696" s="7" t="e">
        <f>VLOOKUP(tActivos_conocimiento245[[#This Row],[Codigo Saber]],tSaberes_y_criticidad!B:D,2)</f>
        <v>#N/A</v>
      </c>
      <c r="C696" s="3" t="e">
        <f>VLOOKUP(tActivos_conocimiento245[[#This Row],[Codigo Saber]],tSaberes_y_criticidad!B:D,3)</f>
        <v>#N/A</v>
      </c>
      <c r="D696" s="3"/>
    </row>
    <row r="697" spans="1:4" x14ac:dyDescent="0.35">
      <c r="A697" s="7"/>
      <c r="B697" s="7" t="e">
        <f>VLOOKUP(tActivos_conocimiento245[[#This Row],[Codigo Saber]],tSaberes_y_criticidad!B:D,2)</f>
        <v>#N/A</v>
      </c>
      <c r="C697" s="3" t="e">
        <f>VLOOKUP(tActivos_conocimiento245[[#This Row],[Codigo Saber]],tSaberes_y_criticidad!B:D,3)</f>
        <v>#N/A</v>
      </c>
      <c r="D697" s="3"/>
    </row>
    <row r="698" spans="1:4" x14ac:dyDescent="0.35">
      <c r="A698" s="7"/>
      <c r="B698" s="7" t="e">
        <f>VLOOKUP(tActivos_conocimiento245[[#This Row],[Codigo Saber]],tSaberes_y_criticidad!B:D,2)</f>
        <v>#N/A</v>
      </c>
      <c r="C698" s="3" t="e">
        <f>VLOOKUP(tActivos_conocimiento245[[#This Row],[Codigo Saber]],tSaberes_y_criticidad!B:D,3)</f>
        <v>#N/A</v>
      </c>
      <c r="D698" s="3"/>
    </row>
    <row r="699" spans="1:4" x14ac:dyDescent="0.35">
      <c r="A699" s="7"/>
      <c r="B699" s="7" t="e">
        <f>VLOOKUP(tActivos_conocimiento245[[#This Row],[Codigo Saber]],tSaberes_y_criticidad!B:D,2)</f>
        <v>#N/A</v>
      </c>
      <c r="C699" s="3" t="e">
        <f>VLOOKUP(tActivos_conocimiento245[[#This Row],[Codigo Saber]],tSaberes_y_criticidad!B:D,3)</f>
        <v>#N/A</v>
      </c>
      <c r="D699" s="3"/>
    </row>
    <row r="700" spans="1:4" x14ac:dyDescent="0.35">
      <c r="A700" s="7"/>
      <c r="B700" s="7" t="e">
        <f>VLOOKUP(tActivos_conocimiento245[[#This Row],[Codigo Saber]],tSaberes_y_criticidad!B:D,2)</f>
        <v>#N/A</v>
      </c>
      <c r="C700" s="3" t="e">
        <f>VLOOKUP(tActivos_conocimiento245[[#This Row],[Codigo Saber]],tSaberes_y_criticidad!B:D,3)</f>
        <v>#N/A</v>
      </c>
      <c r="D700" s="3"/>
    </row>
    <row r="701" spans="1:4" x14ac:dyDescent="0.35">
      <c r="A701" s="7"/>
      <c r="B701" s="7" t="e">
        <f>VLOOKUP(tActivos_conocimiento245[[#This Row],[Codigo Saber]],tSaberes_y_criticidad!B:D,2)</f>
        <v>#N/A</v>
      </c>
      <c r="C701" s="3" t="e">
        <f>VLOOKUP(tActivos_conocimiento245[[#This Row],[Codigo Saber]],tSaberes_y_criticidad!B:D,3)</f>
        <v>#N/A</v>
      </c>
      <c r="D701" s="3"/>
    </row>
    <row r="702" spans="1:4" x14ac:dyDescent="0.35">
      <c r="A702" s="7"/>
      <c r="B702" s="7" t="e">
        <f>VLOOKUP(tActivos_conocimiento245[[#This Row],[Codigo Saber]],tSaberes_y_criticidad!B:D,2)</f>
        <v>#N/A</v>
      </c>
      <c r="C702" s="3" t="e">
        <f>VLOOKUP(tActivos_conocimiento245[[#This Row],[Codigo Saber]],tSaberes_y_criticidad!B:D,3)</f>
        <v>#N/A</v>
      </c>
      <c r="D702" s="3"/>
    </row>
    <row r="703" spans="1:4" x14ac:dyDescent="0.35">
      <c r="A703" s="7"/>
      <c r="B703" s="7" t="e">
        <f>VLOOKUP(tActivos_conocimiento245[[#This Row],[Codigo Saber]],tSaberes_y_criticidad!B:D,2)</f>
        <v>#N/A</v>
      </c>
      <c r="C703" s="3" t="e">
        <f>VLOOKUP(tActivos_conocimiento245[[#This Row],[Codigo Saber]],tSaberes_y_criticidad!B:D,3)</f>
        <v>#N/A</v>
      </c>
      <c r="D703" s="3"/>
    </row>
    <row r="704" spans="1:4" x14ac:dyDescent="0.35">
      <c r="A704" s="7"/>
      <c r="B704" s="7" t="e">
        <f>VLOOKUP(tActivos_conocimiento245[[#This Row],[Codigo Saber]],tSaberes_y_criticidad!B:D,2)</f>
        <v>#N/A</v>
      </c>
      <c r="C704" s="2" t="e">
        <f>VLOOKUP(tActivos_conocimiento245[[#This Row],[Codigo Saber]],tSaberes_y_criticidad!B:D,3)</f>
        <v>#N/A</v>
      </c>
    </row>
    <row r="705" spans="1:4" x14ac:dyDescent="0.35">
      <c r="A705" s="7"/>
      <c r="B705" s="7" t="e">
        <f>VLOOKUP(tActivos_conocimiento245[[#This Row],[Codigo Saber]],tSaberes_y_criticidad!B:D,2)</f>
        <v>#N/A</v>
      </c>
      <c r="C705" s="2" t="e">
        <f>VLOOKUP(tActivos_conocimiento245[[#This Row],[Codigo Saber]],tSaberes_y_criticidad!B:D,3)</f>
        <v>#N/A</v>
      </c>
    </row>
    <row r="706" spans="1:4" x14ac:dyDescent="0.35">
      <c r="A706" s="7"/>
      <c r="B706" s="7" t="e">
        <f>VLOOKUP(tActivos_conocimiento245[[#This Row],[Codigo Saber]],tSaberes_y_criticidad!B:D,2)</f>
        <v>#N/A</v>
      </c>
      <c r="C706" s="2" t="e">
        <f>VLOOKUP(tActivos_conocimiento245[[#This Row],[Codigo Saber]],tSaberes_y_criticidad!B:D,3)</f>
        <v>#N/A</v>
      </c>
    </row>
    <row r="707" spans="1:4" x14ac:dyDescent="0.35">
      <c r="A707" s="7"/>
      <c r="B707" s="7" t="e">
        <f>VLOOKUP(tActivos_conocimiento245[[#This Row],[Codigo Saber]],tSaberes_y_criticidad!B:D,2)</f>
        <v>#N/A</v>
      </c>
      <c r="C707" s="2" t="e">
        <f>VLOOKUP(tActivos_conocimiento245[[#This Row],[Codigo Saber]],tSaberes_y_criticidad!B:D,3)</f>
        <v>#N/A</v>
      </c>
    </row>
    <row r="708" spans="1:4" x14ac:dyDescent="0.35">
      <c r="A708" s="7"/>
      <c r="B708" s="7" t="e">
        <f>VLOOKUP(tActivos_conocimiento245[[#This Row],[Codigo Saber]],tSaberes_y_criticidad!B:D,2)</f>
        <v>#N/A</v>
      </c>
      <c r="C708" s="2" t="e">
        <f>VLOOKUP(tActivos_conocimiento245[[#This Row],[Codigo Saber]],tSaberes_y_criticidad!B:D,3)</f>
        <v>#N/A</v>
      </c>
    </row>
    <row r="709" spans="1:4" x14ac:dyDescent="0.35">
      <c r="A709" s="7"/>
      <c r="B709" s="7" t="e">
        <f>VLOOKUP(tActivos_conocimiento245[[#This Row],[Codigo Saber]],tSaberes_y_criticidad!B:D,2)</f>
        <v>#N/A</v>
      </c>
      <c r="C709" s="2" t="e">
        <f>VLOOKUP(tActivos_conocimiento245[[#This Row],[Codigo Saber]],tSaberes_y_criticidad!B:D,3)</f>
        <v>#N/A</v>
      </c>
    </row>
    <row r="710" spans="1:4" x14ac:dyDescent="0.35">
      <c r="A710" s="7"/>
      <c r="B710" s="7" t="e">
        <f>VLOOKUP(tActivos_conocimiento245[[#This Row],[Codigo Saber]],tSaberes_y_criticidad!B:D,2)</f>
        <v>#N/A</v>
      </c>
      <c r="C710" s="2" t="e">
        <f>VLOOKUP(tActivos_conocimiento245[[#This Row],[Codigo Saber]],tSaberes_y_criticidad!B:D,3)</f>
        <v>#N/A</v>
      </c>
    </row>
    <row r="711" spans="1:4" x14ac:dyDescent="0.35">
      <c r="A711" s="7"/>
      <c r="B711" s="7" t="e">
        <f>VLOOKUP(tActivos_conocimiento245[[#This Row],[Codigo Saber]],tSaberes_y_criticidad!B:D,2)</f>
        <v>#N/A</v>
      </c>
      <c r="C711" s="5" t="e">
        <f>VLOOKUP(tActivos_conocimiento245[[#This Row],[Codigo Saber]],tSaberes_y_criticidad!B:D,3)</f>
        <v>#N/A</v>
      </c>
      <c r="D711" s="5"/>
    </row>
    <row r="712" spans="1:4" x14ac:dyDescent="0.35">
      <c r="A712" s="7"/>
      <c r="B712" s="7" t="e">
        <f>VLOOKUP(tActivos_conocimiento245[[#This Row],[Codigo Saber]],tSaberes_y_criticidad!B:D,2)</f>
        <v>#N/A</v>
      </c>
      <c r="C712" s="5" t="e">
        <f>VLOOKUP(tActivos_conocimiento245[[#This Row],[Codigo Saber]],tSaberes_y_criticidad!B:D,3)</f>
        <v>#N/A</v>
      </c>
      <c r="D712" s="5"/>
    </row>
    <row r="713" spans="1:4" x14ac:dyDescent="0.35">
      <c r="A713" s="7"/>
      <c r="B713" s="7" t="e">
        <f>VLOOKUP(tActivos_conocimiento245[[#This Row],[Codigo Saber]],tSaberes_y_criticidad!B:D,2)</f>
        <v>#N/A</v>
      </c>
      <c r="C713" s="5" t="e">
        <f>VLOOKUP(tActivos_conocimiento245[[#This Row],[Codigo Saber]],tSaberes_y_criticidad!B:D,3)</f>
        <v>#N/A</v>
      </c>
      <c r="D713" s="5"/>
    </row>
    <row r="714" spans="1:4" x14ac:dyDescent="0.35">
      <c r="A714" s="7"/>
      <c r="B714" s="7" t="e">
        <f>VLOOKUP(tActivos_conocimiento245[[#This Row],[Codigo Saber]],tSaberes_y_criticidad!B:D,2)</f>
        <v>#N/A</v>
      </c>
      <c r="C714" s="2" t="e">
        <f>VLOOKUP(tActivos_conocimiento245[[#This Row],[Codigo Saber]],tSaberes_y_criticidad!B:D,3)</f>
        <v>#N/A</v>
      </c>
    </row>
    <row r="715" spans="1:4" x14ac:dyDescent="0.35">
      <c r="A715" s="7"/>
      <c r="B715" s="7" t="e">
        <f>VLOOKUP(tActivos_conocimiento245[[#This Row],[Codigo Saber]],tSaberes_y_criticidad!B:D,2)</f>
        <v>#N/A</v>
      </c>
      <c r="C715" s="2" t="e">
        <f>VLOOKUP(tActivos_conocimiento245[[#This Row],[Codigo Saber]],tSaberes_y_criticidad!B:D,3)</f>
        <v>#N/A</v>
      </c>
    </row>
    <row r="716" spans="1:4" x14ac:dyDescent="0.35">
      <c r="A716" s="7"/>
      <c r="B716" s="7" t="e">
        <f>VLOOKUP(tActivos_conocimiento245[[#This Row],[Codigo Saber]],tSaberes_y_criticidad!B:D,2)</f>
        <v>#N/A</v>
      </c>
      <c r="C716" s="2" t="e">
        <f>VLOOKUP(tActivos_conocimiento245[[#This Row],[Codigo Saber]],tSaberes_y_criticidad!B:D,3)</f>
        <v>#N/A</v>
      </c>
    </row>
    <row r="717" spans="1:4" x14ac:dyDescent="0.35">
      <c r="A717" s="7"/>
      <c r="B717" s="7" t="e">
        <f>VLOOKUP(tActivos_conocimiento245[[#This Row],[Codigo Saber]],tSaberes_y_criticidad!B:D,2)</f>
        <v>#N/A</v>
      </c>
      <c r="C717" s="2" t="e">
        <f>VLOOKUP(tActivos_conocimiento245[[#This Row],[Codigo Saber]],tSaberes_y_criticidad!B:D,3)</f>
        <v>#N/A</v>
      </c>
    </row>
    <row r="718" spans="1:4" x14ac:dyDescent="0.35">
      <c r="A718" s="7"/>
      <c r="B718" s="7" t="e">
        <f>VLOOKUP(tActivos_conocimiento245[[#This Row],[Codigo Saber]],tSaberes_y_criticidad!B:D,2)</f>
        <v>#N/A</v>
      </c>
      <c r="C718" s="2" t="e">
        <f>VLOOKUP(tActivos_conocimiento245[[#This Row],[Codigo Saber]],tSaberes_y_criticidad!B:D,3)</f>
        <v>#N/A</v>
      </c>
    </row>
    <row r="719" spans="1:4" x14ac:dyDescent="0.35">
      <c r="A719" s="7"/>
      <c r="B719" s="7" t="e">
        <f>VLOOKUP(tActivos_conocimiento245[[#This Row],[Codigo Saber]],tSaberes_y_criticidad!B:D,2)</f>
        <v>#N/A</v>
      </c>
      <c r="C719" s="2" t="e">
        <f>VLOOKUP(tActivos_conocimiento245[[#This Row],[Codigo Saber]],tSaberes_y_criticidad!B:D,3)</f>
        <v>#N/A</v>
      </c>
    </row>
    <row r="720" spans="1:4" x14ac:dyDescent="0.35">
      <c r="A720" s="7"/>
      <c r="B720" s="7" t="e">
        <f>VLOOKUP(tActivos_conocimiento245[[#This Row],[Codigo Saber]],tSaberes_y_criticidad!B:D,2)</f>
        <v>#N/A</v>
      </c>
      <c r="C720" s="2" t="e">
        <f>VLOOKUP(tActivos_conocimiento245[[#This Row],[Codigo Saber]],tSaberes_y_criticidad!B:D,3)</f>
        <v>#N/A</v>
      </c>
    </row>
    <row r="721" spans="1:3" x14ac:dyDescent="0.35">
      <c r="A721" s="7"/>
      <c r="B721" s="7" t="e">
        <f>VLOOKUP(tActivos_conocimiento245[[#This Row],[Codigo Saber]],tSaberes_y_criticidad!B:D,2)</f>
        <v>#N/A</v>
      </c>
      <c r="C721" s="2" t="e">
        <f>VLOOKUP(tActivos_conocimiento245[[#This Row],[Codigo Saber]],tSaberes_y_criticidad!B:D,3)</f>
        <v>#N/A</v>
      </c>
    </row>
    <row r="722" spans="1:3" x14ac:dyDescent="0.35">
      <c r="A722" s="7"/>
      <c r="B722" s="7" t="e">
        <f>VLOOKUP(tActivos_conocimiento245[[#This Row],[Codigo Saber]],tSaberes_y_criticidad!B:D,2)</f>
        <v>#N/A</v>
      </c>
      <c r="C722" s="2" t="e">
        <f>VLOOKUP(tActivos_conocimiento245[[#This Row],[Codigo Saber]],tSaberes_y_criticidad!B:D,3)</f>
        <v>#N/A</v>
      </c>
    </row>
  </sheetData>
  <dataValidations count="1">
    <dataValidation type="list" allowBlank="1" showInputMessage="1" showErrorMessage="1" sqref="A2:A5" xr:uid="{07E5442F-3BEC-4082-AC03-29896F1CE9C5}">
      <formula1>Saber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6852F-17F7-4E4A-BB65-899EA9D0D27F}">
  <sheetPr>
    <tabColor theme="2" tint="-0.499984740745262"/>
  </sheetPr>
  <dimension ref="A1:E4"/>
  <sheetViews>
    <sheetView zoomScale="80" zoomScaleNormal="80" workbookViewId="0">
      <selection activeCell="E9" sqref="E9"/>
    </sheetView>
  </sheetViews>
  <sheetFormatPr baseColWidth="10" defaultColWidth="11.453125" defaultRowHeight="14.5" x14ac:dyDescent="0.35"/>
  <cols>
    <col min="1" max="1" width="21.90625" style="2" customWidth="1"/>
    <col min="2" max="3" width="55.6328125" style="2" customWidth="1"/>
    <col min="4" max="4" width="50.36328125" style="2" customWidth="1"/>
    <col min="5" max="16384" width="11.453125" style="2"/>
  </cols>
  <sheetData>
    <row r="1" spans="1:5" ht="43.5" x14ac:dyDescent="0.35">
      <c r="A1" s="6" t="s">
        <v>67</v>
      </c>
      <c r="B1" s="6" t="s">
        <v>50</v>
      </c>
      <c r="C1" s="6" t="s">
        <v>68</v>
      </c>
      <c r="D1" s="6" t="s">
        <v>102</v>
      </c>
      <c r="E1" s="6"/>
    </row>
    <row r="2" spans="1:5" x14ac:dyDescent="0.35">
      <c r="A2" s="12" t="s">
        <v>61</v>
      </c>
      <c r="B2" s="7" t="str">
        <f>VLOOKUP(tActivos_conocimiento24571014[[#This Row],[Codigo Saber]],tSaberes_y_criticidad[[Asignación de código del saber]:[Conocimientos asociados
SABERES]],2,FALSE)</f>
        <v>PRODUCCIÓN</v>
      </c>
      <c r="C2" s="7" t="str">
        <f>VLOOKUP(tActivos_conocimiento24571014[[#This Row],[Codigo Saber]],tSaberes_y_criticidad!B:D,3,FALSE)</f>
        <v>Composición del suelo</v>
      </c>
      <c r="D2" s="3" t="s">
        <v>24</v>
      </c>
    </row>
    <row r="3" spans="1:5" x14ac:dyDescent="0.35">
      <c r="A3" s="7" t="s">
        <v>59</v>
      </c>
      <c r="B3" s="7" t="str">
        <f>VLOOKUP(tActivos_conocimiento24571014[[#This Row],[Codigo Saber]],tSaberes_y_criticidad[[Asignación de código del saber]:[Conocimientos asociados
SABERES]],2,FALSE)</f>
        <v>PRODUCCIÓN</v>
      </c>
      <c r="C3" s="7" t="str">
        <f>VLOOKUP(tActivos_conocimiento24571014[[#This Row],[Codigo Saber]],tSaberes_y_criticidad!B:D,3,FALSE)</f>
        <v>Tipología del terreno</v>
      </c>
      <c r="D3" s="3" t="s">
        <v>35</v>
      </c>
    </row>
    <row r="4" spans="1:5" x14ac:dyDescent="0.35">
      <c r="A4" s="7" t="s">
        <v>63</v>
      </c>
      <c r="B4" s="7" t="str">
        <f>VLOOKUP(tActivos_conocimiento24571014[[#This Row],[Codigo Saber]],tSaberes_y_criticidad[[Asignación de código del saber]:[Conocimientos asociados
SABERES]],2,FALSE)</f>
        <v>PRODUCCIÓN</v>
      </c>
      <c r="C4" s="7" t="str">
        <f>VLOOKUP(tActivos_conocimiento24571014[[#This Row],[Codigo Saber]],tSaberes_y_criticidad!B:D,3,FALSE)</f>
        <v>Uso de las herramientas</v>
      </c>
      <c r="D4" s="3" t="s">
        <v>42</v>
      </c>
    </row>
  </sheetData>
  <phoneticPr fontId="1" type="noConversion"/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0ABC364-9E15-497F-9B98-1D1B4E889B2E}">
          <x14:formula1>
            <xm:f>tSaberes_y_criticidad!$B$2:$B$5</xm:f>
          </x14:formula1>
          <xm:sqref>A2:A4</xm:sqref>
        </x14:dataValidation>
        <x14:dataValidation type="list" allowBlank="1" showInputMessage="1" showErrorMessage="1" xr:uid="{AFF66D34-127A-4171-9C1E-8A34B161D17B}">
          <x14:formula1>
            <xm:f>'PARAMETRIZACIÓN TABLAS'!$M$2:$M$160</xm:f>
          </x14:formula1>
          <xm:sqref>D2:D4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50B5D-B587-4FC6-873A-0EEEB9704F16}">
  <sheetPr>
    <tabColor rgb="FFFF0000"/>
  </sheetPr>
  <dimension ref="A1:L5"/>
  <sheetViews>
    <sheetView topLeftCell="F1" zoomScale="102" zoomScaleNormal="110" workbookViewId="0">
      <selection activeCell="B4" sqref="B4"/>
    </sheetView>
  </sheetViews>
  <sheetFormatPr baseColWidth="10" defaultColWidth="11.453125" defaultRowHeight="14.5" x14ac:dyDescent="0.35"/>
  <cols>
    <col min="1" max="1" width="13" style="2" customWidth="1"/>
    <col min="2" max="2" width="20.08984375" style="2" customWidth="1"/>
    <col min="3" max="3" width="23.453125" style="9" customWidth="1"/>
    <col min="4" max="4" width="63.6328125" style="2" customWidth="1"/>
    <col min="5" max="5" width="23.36328125" style="2" customWidth="1"/>
    <col min="6" max="7" width="46.6328125" style="2" customWidth="1"/>
    <col min="8" max="8" width="22.6328125" style="2" customWidth="1"/>
    <col min="9" max="9" width="35.08984375" style="2" customWidth="1"/>
    <col min="10" max="10" width="46.6328125" style="2" customWidth="1"/>
    <col min="11" max="11" width="10" style="2" customWidth="1"/>
    <col min="12" max="12" width="14" style="8" customWidth="1"/>
    <col min="13" max="16384" width="11.453125" style="2"/>
  </cols>
  <sheetData>
    <row r="1" spans="1:12" ht="46.5" customHeight="1" x14ac:dyDescent="0.35">
      <c r="A1" s="38" t="s">
        <v>1</v>
      </c>
      <c r="B1" s="38" t="s">
        <v>49</v>
      </c>
      <c r="C1" s="38" t="s">
        <v>50</v>
      </c>
      <c r="D1" s="38" t="s">
        <v>51</v>
      </c>
      <c r="E1" s="38" t="s">
        <v>2</v>
      </c>
      <c r="F1" s="38" t="s">
        <v>52</v>
      </c>
      <c r="G1" s="38" t="s">
        <v>53</v>
      </c>
      <c r="H1" s="38" t="s">
        <v>54</v>
      </c>
      <c r="I1" s="38" t="s">
        <v>55</v>
      </c>
      <c r="J1" s="38" t="s">
        <v>56</v>
      </c>
      <c r="K1" s="38" t="s">
        <v>57</v>
      </c>
      <c r="L1" s="38" t="s">
        <v>58</v>
      </c>
    </row>
    <row r="2" spans="1:12" x14ac:dyDescent="0.35">
      <c r="A2" s="6" t="s">
        <v>15</v>
      </c>
      <c r="B2" s="7" t="s">
        <v>59</v>
      </c>
      <c r="C2" s="7" t="s">
        <v>14</v>
      </c>
      <c r="D2" s="7" t="s">
        <v>60</v>
      </c>
      <c r="E2" s="6" t="s">
        <v>16</v>
      </c>
      <c r="F2" s="6">
        <v>1</v>
      </c>
      <c r="G2" s="6">
        <v>0</v>
      </c>
      <c r="H2" s="6">
        <v>1</v>
      </c>
      <c r="I2" s="6">
        <v>1</v>
      </c>
      <c r="J2" s="6">
        <v>1</v>
      </c>
      <c r="K2" s="6">
        <f>SUM(tSaberes_y_criticidad[[#This Row],[¿Impacta directamente al logro de los objetivos y estrategia del negocio/área/proceso/unidad?]:[¿No tener este conocimiento genera riesgos en la organización? Reputacional, legal, de seguridad]])</f>
        <v>4</v>
      </c>
      <c r="L2" s="6" t="str">
        <f>VLOOKUP(tSaberes_y_criticidad[[#This Row],[Total]],'PARAMETRIZACIÓN TABLAS'!D:E,2,FALSE)</f>
        <v>Alto</v>
      </c>
    </row>
    <row r="3" spans="1:12" x14ac:dyDescent="0.35">
      <c r="A3" s="6" t="s">
        <v>15</v>
      </c>
      <c r="B3" s="7" t="s">
        <v>61</v>
      </c>
      <c r="C3" s="7" t="s">
        <v>14</v>
      </c>
      <c r="D3" s="7" t="s">
        <v>62</v>
      </c>
      <c r="E3" s="6" t="s">
        <v>28</v>
      </c>
      <c r="F3" s="6">
        <v>1</v>
      </c>
      <c r="G3" s="6">
        <v>1</v>
      </c>
      <c r="H3" s="6">
        <v>1</v>
      </c>
      <c r="I3" s="6">
        <v>1</v>
      </c>
      <c r="J3" s="6">
        <v>0</v>
      </c>
      <c r="K3" s="6">
        <f>SUM(tSaberes_y_criticidad[[#This Row],[¿Impacta directamente al logro de los objetivos y estrategia del negocio/área/proceso/unidad?]:[¿No tener este conocimiento genera riesgos en la organización? Reputacional, legal, de seguridad]])</f>
        <v>4</v>
      </c>
      <c r="L3" s="6" t="str">
        <f>VLOOKUP(tSaberes_y_criticidad[[#This Row],[Total]],'PARAMETRIZACIÓN TABLAS'!D:E,2,FALSE)</f>
        <v>Alto</v>
      </c>
    </row>
    <row r="4" spans="1:12" x14ac:dyDescent="0.35">
      <c r="A4" s="6" t="s">
        <v>15</v>
      </c>
      <c r="B4" s="7" t="s">
        <v>63</v>
      </c>
      <c r="C4" s="7" t="s">
        <v>14</v>
      </c>
      <c r="D4" s="7" t="s">
        <v>64</v>
      </c>
      <c r="E4" s="6" t="s">
        <v>28</v>
      </c>
      <c r="F4" s="6">
        <v>0</v>
      </c>
      <c r="G4" s="6">
        <v>0</v>
      </c>
      <c r="H4" s="6">
        <v>1</v>
      </c>
      <c r="I4" s="6">
        <v>0</v>
      </c>
      <c r="J4" s="6">
        <v>0</v>
      </c>
      <c r="K4" s="6">
        <f>SUM(tSaberes_y_criticidad[[#This Row],[¿Impacta directamente al logro de los objetivos y estrategia del negocio/área/proceso/unidad?]:[¿No tener este conocimiento genera riesgos en la organización? Reputacional, legal, de seguridad]])</f>
        <v>1</v>
      </c>
      <c r="L4" s="6" t="str">
        <f>VLOOKUP(tSaberes_y_criticidad[[#This Row],[Total]],'PARAMETRIZACIÓN TABLAS'!D:E,2,FALSE)</f>
        <v>Bajo</v>
      </c>
    </row>
    <row r="5" spans="1:12" x14ac:dyDescent="0.35">
      <c r="A5" s="6" t="s">
        <v>15</v>
      </c>
      <c r="B5" s="7" t="s">
        <v>65</v>
      </c>
      <c r="C5" s="7" t="s">
        <v>14</v>
      </c>
      <c r="D5" s="7" t="s">
        <v>66</v>
      </c>
      <c r="E5" s="6" t="s">
        <v>37</v>
      </c>
      <c r="F5" s="6">
        <v>1</v>
      </c>
      <c r="G5" s="6">
        <v>1</v>
      </c>
      <c r="H5" s="6">
        <v>0</v>
      </c>
      <c r="I5" s="6">
        <v>1</v>
      </c>
      <c r="J5" s="6">
        <v>0</v>
      </c>
      <c r="K5" s="6">
        <f>SUM(tSaberes_y_criticidad[[#This Row],[¿Impacta directamente al logro de los objetivos y estrategia del negocio/área/proceso/unidad?]:[¿No tener este conocimiento genera riesgos en la organización? Reputacional, legal, de seguridad]])</f>
        <v>3</v>
      </c>
      <c r="L5" s="6" t="str">
        <f>VLOOKUP(tSaberes_y_criticidad[[#This Row],[Total]],'PARAMETRIZACIÓN TABLAS'!D:E,2,FALSE)</f>
        <v>Medio</v>
      </c>
    </row>
  </sheetData>
  <dataConsolidate/>
  <phoneticPr fontId="1" type="noConversion"/>
  <conditionalFormatting sqref="E2:E1048576">
    <cfRule type="containsText" dxfId="8" priority="101" operator="containsText" text="No desarrollado">
      <formula>NOT(ISERROR(SEARCH("No desarrollado",E2)))</formula>
    </cfRule>
    <cfRule type="containsText" dxfId="7" priority="102" operator="containsText" text="En Desarrollo">
      <formula>NOT(ISERROR(SEARCH("En Desarrollo",E2)))</formula>
    </cfRule>
    <cfRule type="containsText" dxfId="6" priority="103" operator="containsText" text="Desarrollado">
      <formula>NOT(ISERROR(SEARCH("Desarrollado",E2)))</formula>
    </cfRule>
  </conditionalFormatting>
  <conditionalFormatting sqref="K1:K5">
    <cfRule type="cellIs" dxfId="5" priority="1" operator="between">
      <formula>4</formula>
      <formula>5</formula>
    </cfRule>
    <cfRule type="cellIs" dxfId="4" priority="2" operator="between">
      <formula>2</formula>
      <formula>3</formula>
    </cfRule>
    <cfRule type="cellIs" dxfId="3" priority="3" operator="between">
      <formula>0</formula>
      <formula>1</formula>
    </cfRule>
  </conditionalFormatting>
  <conditionalFormatting sqref="L1:L5">
    <cfRule type="containsText" dxfId="2" priority="4" operator="containsText" text="Medio">
      <formula>NOT(ISERROR(SEARCH("Medio",L1)))</formula>
    </cfRule>
    <cfRule type="containsText" dxfId="1" priority="5" operator="containsText" text="Bajo">
      <formula>NOT(ISERROR(SEARCH("Bajo",L1)))</formula>
    </cfRule>
    <cfRule type="containsText" dxfId="0" priority="6" operator="containsText" text="Alto">
      <formula>NOT(ISERROR(SEARCH("Alto",L1)))</formula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28631A3-1FB7-44B6-BCB7-D91CEDF5961D}">
          <x14:formula1>
            <xm:f>'PARAMETRIZACIÓN TABLAS'!$F$2:$F$3</xm:f>
          </x14:formula1>
          <xm:sqref>F2:J5</xm:sqref>
        </x14:dataValidation>
        <x14:dataValidation type="list" allowBlank="1" showInputMessage="1" showErrorMessage="1" xr:uid="{914C821B-F961-4BB8-9630-24CFFFA26811}">
          <x14:formula1>
            <xm:f>'PARAMETRIZACIÓN TABLAS'!$C$2:$C$4</xm:f>
          </x14:formula1>
          <xm:sqref>E2:E5</xm:sqref>
        </x14:dataValidation>
        <x14:dataValidation type="list" allowBlank="1" showInputMessage="1" showErrorMessage="1" xr:uid="{7BA815C5-DDD0-4948-A514-D06A4428D940}">
          <x14:formula1>
            <xm:f>'PARAMETRIZACIÓN TABLAS'!$B$2:$B$3</xm:f>
          </x14:formula1>
          <xm:sqref>A2:A1048576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5727-DF5E-462A-8865-4E3684568BA1}">
  <sheetPr>
    <tabColor rgb="FF0070C0"/>
  </sheetPr>
  <dimension ref="A1:G5"/>
  <sheetViews>
    <sheetView zoomScaleNormal="100" workbookViewId="0">
      <selection activeCell="C10" sqref="C10"/>
    </sheetView>
  </sheetViews>
  <sheetFormatPr baseColWidth="10" defaultColWidth="11.453125" defaultRowHeight="14.5" x14ac:dyDescent="0.35"/>
  <cols>
    <col min="1" max="1" width="16.36328125" style="2" bestFit="1" customWidth="1"/>
    <col min="2" max="2" width="46.36328125" style="2" bestFit="1" customWidth="1"/>
    <col min="3" max="3" width="72.54296875" style="2" customWidth="1"/>
    <col min="4" max="4" width="39.54296875" style="8" customWidth="1"/>
    <col min="5" max="5" width="30" style="8" customWidth="1"/>
    <col min="6" max="6" width="32.54296875" style="8" customWidth="1"/>
    <col min="7" max="7" width="37" style="8" customWidth="1"/>
    <col min="8" max="16384" width="11.453125" style="2"/>
  </cols>
  <sheetData>
    <row r="1" spans="1:7" ht="64.5" customHeight="1" x14ac:dyDescent="0.35">
      <c r="A1" s="6" t="s">
        <v>67</v>
      </c>
      <c r="B1" s="6" t="s">
        <v>50</v>
      </c>
      <c r="C1" s="6" t="s">
        <v>68</v>
      </c>
      <c r="D1" s="6" t="s">
        <v>69</v>
      </c>
      <c r="E1" s="6" t="s">
        <v>70</v>
      </c>
      <c r="F1" s="6" t="s">
        <v>71</v>
      </c>
      <c r="G1" s="6" t="s">
        <v>72</v>
      </c>
    </row>
    <row r="2" spans="1:7" x14ac:dyDescent="0.35">
      <c r="A2" s="4" t="s">
        <v>59</v>
      </c>
      <c r="B2" s="4" t="str">
        <f>VLOOKUP(tActivos_conocimiento23[[#This Row],[Codigo Saber]],tSaberes_y_criticidad!$B:$D,2,FALSE)</f>
        <v>PRODUCCIÓN</v>
      </c>
      <c r="C2" s="3" t="str">
        <f>VLOOKUP(tActivos_conocimiento23[[#This Row],[Codigo Saber]],tSaberes_y_criticidad[[Asignación de código del saber]:[Conocimientos asociados
SABERES]],3,FALSE)</f>
        <v>Tipología del terreno</v>
      </c>
      <c r="D2" s="20">
        <f>COUNTIF('01. DETALLE DOCUMENTACIÓN'!A:A,A2)</f>
        <v>3</v>
      </c>
      <c r="E2" s="20">
        <f>COUNTIF('02. DETALLE PERSONAS'!A:A,A2)</f>
        <v>1</v>
      </c>
      <c r="F2" s="8">
        <f>COUNTIFS('03. ALIADOS INTERNOS'!A:A,A2)</f>
        <v>0</v>
      </c>
      <c r="G2" s="8">
        <f>COUNTIF('04. ALIADOS EXTERNOS'!A:A,A2)</f>
        <v>1</v>
      </c>
    </row>
    <row r="3" spans="1:7" x14ac:dyDescent="0.35">
      <c r="A3" s="4" t="s">
        <v>61</v>
      </c>
      <c r="B3" s="7" t="str">
        <f>VLOOKUP(tActivos_conocimiento23[[#This Row],[Codigo Saber]],tSaberes_y_criticidad!$B:$D,2,FALSE)</f>
        <v>PRODUCCIÓN</v>
      </c>
      <c r="C3" s="3" t="str">
        <f>VLOOKUP(tActivos_conocimiento23[[#This Row],[Codigo Saber]],tSaberes_y_criticidad[[Asignación de código del saber]:[Conocimientos asociados
SABERES]],3,FALSE)</f>
        <v>Composición del suelo</v>
      </c>
      <c r="D3" s="20">
        <f>COUNTIF('01. DETALLE DOCUMENTACIÓN'!A:A,A3)</f>
        <v>0</v>
      </c>
      <c r="E3" s="20">
        <f>COUNTIF('02. DETALLE PERSONAS'!A:A,A3)</f>
        <v>1</v>
      </c>
      <c r="F3" s="8">
        <f>COUNTIFS('03. ALIADOS INTERNOS'!A:A,A3)</f>
        <v>0</v>
      </c>
      <c r="G3" s="20">
        <f>COUNTIF('04. ALIADOS EXTERNOS'!A:A,A3)</f>
        <v>0</v>
      </c>
    </row>
    <row r="4" spans="1:7" x14ac:dyDescent="0.35">
      <c r="A4" s="4" t="s">
        <v>63</v>
      </c>
      <c r="B4" s="7" t="str">
        <f>VLOOKUP(tActivos_conocimiento23[[#This Row],[Codigo Saber]],tSaberes_y_criticidad!$B:$D,2,FALSE)</f>
        <v>PRODUCCIÓN</v>
      </c>
      <c r="C4" s="3" t="str">
        <f>VLOOKUP(tActivos_conocimiento23[[#This Row],[Codigo Saber]],tSaberes_y_criticidad[[Asignación de código del saber]:[Conocimientos asociados
SABERES]],3,FALSE)</f>
        <v>Uso de las herramientas</v>
      </c>
      <c r="D4" s="20">
        <f>COUNTIF('01. DETALLE DOCUMENTACIÓN'!A:A,A4)</f>
        <v>1</v>
      </c>
      <c r="E4" s="20">
        <f>COUNTIF('02. DETALLE PERSONAS'!A:A,A4)</f>
        <v>1</v>
      </c>
      <c r="F4" s="8">
        <f>COUNTIFS('03. ALIADOS INTERNOS'!A:A,A4)</f>
        <v>1</v>
      </c>
      <c r="G4" s="20">
        <f>COUNTIF('04. ALIADOS EXTERNOS'!A:A,A4)</f>
        <v>0</v>
      </c>
    </row>
    <row r="5" spans="1:7" x14ac:dyDescent="0.35">
      <c r="A5" s="4" t="s">
        <v>65</v>
      </c>
      <c r="B5" s="7" t="str">
        <f>VLOOKUP(tActivos_conocimiento23[[#This Row],[Codigo Saber]],tSaberes_y_criticidad!$B:$D,2,FALSE)</f>
        <v>PRODUCCIÓN</v>
      </c>
      <c r="C5" s="3" t="str">
        <f>VLOOKUP(tActivos_conocimiento23[[#This Row],[Codigo Saber]],tSaberes_y_criticidad[[Asignación de código del saber]:[Conocimientos asociados
SABERES]],3,FALSE)</f>
        <v>Conocer el tipo de flores</v>
      </c>
      <c r="D5" s="20">
        <f>COUNTIF('01. DETALLE DOCUMENTACIÓN'!A:A,A5)</f>
        <v>0</v>
      </c>
      <c r="E5" s="20">
        <f>COUNTIF('02. DETALLE PERSONAS'!A:A,A5)</f>
        <v>0</v>
      </c>
      <c r="F5" s="8">
        <f>COUNTIFS('03. ALIADOS INTERNOS'!A:A,A5)</f>
        <v>1</v>
      </c>
      <c r="G5" s="20">
        <f>COUNTIF('04. ALIADOS EXTERNOS'!A:A,A5)</f>
        <v>0</v>
      </c>
    </row>
  </sheetData>
  <phoneticPr fontId="1" type="noConversion"/>
  <conditionalFormatting sqref="D2:G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dataValidations count="1">
    <dataValidation type="list" allowBlank="1" showInputMessage="1" showErrorMessage="1" sqref="A2:A5" xr:uid="{A856EE62-D3A2-401A-8ABC-F9D8578058E0}">
      <formula1>Saber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2408AB8-BAC5-4020-831D-8328D02EB258}">
          <x14:formula1>
            <xm:f>'PARAMETRIZACIÓN TABLAS'!$N$2:$N$135</xm:f>
          </x14:formula1>
          <xm:sqref>G6:G1048576</xm:sqref>
        </x14:dataValidation>
        <x14:dataValidation type="list" allowBlank="1" showInputMessage="1" showErrorMessage="1" xr:uid="{5F5788A2-403C-4A82-A266-5A6249D298F6}">
          <x14:formula1>
            <xm:f>'PARAMETRIZACIÓN TABLAS'!$L:$L</xm:f>
          </x14:formula1>
          <xm:sqref>F6:F1048576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3785D-6112-4470-AEF9-FDBA24D8B212}">
  <sheetPr>
    <tabColor theme="3"/>
    <pageSetUpPr fitToPage="1"/>
  </sheetPr>
  <dimension ref="C1:N34"/>
  <sheetViews>
    <sheetView showGridLines="0" zoomScale="91" zoomScaleNormal="91" workbookViewId="0">
      <selection activeCell="D36" sqref="D36"/>
    </sheetView>
  </sheetViews>
  <sheetFormatPr baseColWidth="10" defaultColWidth="11.453125" defaultRowHeight="15" x14ac:dyDescent="0.4"/>
  <cols>
    <col min="1" max="1" width="3.36328125" style="10" customWidth="1"/>
    <col min="2" max="2" width="5.08984375" style="10" customWidth="1"/>
    <col min="3" max="3" width="35.90625" style="10" bestFit="1" customWidth="1"/>
    <col min="4" max="4" width="37" style="10" bestFit="1" customWidth="1"/>
    <col min="5" max="5" width="2.6328125" style="10" customWidth="1"/>
    <col min="6" max="6" width="2.54296875" style="10" customWidth="1"/>
    <col min="7" max="7" width="42.08984375" style="10" customWidth="1"/>
    <col min="8" max="8" width="1.36328125" style="10" customWidth="1"/>
    <col min="9" max="9" width="26.90625" style="16" customWidth="1"/>
    <col min="10" max="10" width="7.36328125" style="10" customWidth="1"/>
    <col min="11" max="11" width="24.453125" style="10" customWidth="1"/>
    <col min="12" max="12" width="0" style="10" hidden="1" customWidth="1"/>
    <col min="13" max="13" width="4.36328125" style="10" customWidth="1"/>
    <col min="14" max="14" width="22" style="10" customWidth="1"/>
    <col min="15" max="16384" width="11.453125" style="10"/>
  </cols>
  <sheetData>
    <row r="1" spans="3:14" x14ac:dyDescent="0.4">
      <c r="D1" s="42" t="s">
        <v>73</v>
      </c>
      <c r="E1" s="43"/>
      <c r="F1" s="43"/>
      <c r="G1" s="43"/>
      <c r="H1" s="43"/>
      <c r="I1" s="43"/>
      <c r="J1" s="43"/>
      <c r="K1" s="43"/>
      <c r="L1" s="43"/>
    </row>
    <row r="2" spans="3:14" x14ac:dyDescent="0.4">
      <c r="D2" s="43"/>
      <c r="E2" s="43"/>
      <c r="F2" s="43"/>
      <c r="G2" s="43"/>
      <c r="H2" s="43"/>
      <c r="I2" s="43"/>
      <c r="J2" s="43"/>
      <c r="K2" s="43"/>
      <c r="L2" s="43"/>
    </row>
    <row r="3" spans="3:14" x14ac:dyDescent="0.4">
      <c r="D3" s="43"/>
      <c r="E3" s="43"/>
      <c r="F3" s="43"/>
      <c r="G3" s="43"/>
      <c r="H3" s="43"/>
      <c r="I3" s="43"/>
      <c r="J3" s="43"/>
      <c r="K3" s="43"/>
      <c r="L3" s="43"/>
    </row>
    <row r="4" spans="3:14" x14ac:dyDescent="0.4">
      <c r="D4" s="43"/>
      <c r="E4" s="43"/>
      <c r="F4" s="43"/>
      <c r="G4" s="43"/>
      <c r="H4" s="43"/>
      <c r="I4" s="43"/>
      <c r="J4" s="43"/>
      <c r="K4" s="43"/>
      <c r="L4" s="43"/>
    </row>
    <row r="5" spans="3:14" x14ac:dyDescent="0.4">
      <c r="D5" s="43"/>
      <c r="E5" s="43"/>
      <c r="F5" s="43"/>
      <c r="G5" s="43"/>
      <c r="H5" s="43"/>
      <c r="I5" s="43"/>
      <c r="J5" s="43"/>
      <c r="K5" s="43"/>
      <c r="L5" s="43"/>
    </row>
    <row r="10" spans="3:14" ht="41.25" customHeight="1" x14ac:dyDescent="0.4">
      <c r="C10" s="18" t="s">
        <v>74</v>
      </c>
      <c r="D10" s="21">
        <f>COUNTIF(tSaberes_y_criticidad[Conocimientos asociados
SABERES],"*")</f>
        <v>4</v>
      </c>
      <c r="G10" s="18" t="s">
        <v>75</v>
      </c>
      <c r="H10" s="14"/>
      <c r="I10" s="22">
        <f>COUNTIFS(tSaberes_y_criticidad!L:L,"Alto")</f>
        <v>2</v>
      </c>
      <c r="K10" s="17" t="s">
        <v>76</v>
      </c>
      <c r="N10" s="17" t="s">
        <v>77</v>
      </c>
    </row>
    <row r="11" spans="3:14" ht="9" customHeight="1" x14ac:dyDescent="0.9">
      <c r="C11" s="13"/>
      <c r="D11" s="23"/>
      <c r="I11" s="15"/>
    </row>
    <row r="12" spans="3:14" ht="45" customHeight="1" x14ac:dyDescent="0.4">
      <c r="C12" s="18" t="s">
        <v>78</v>
      </c>
      <c r="D12" s="21"/>
      <c r="G12" s="18" t="s">
        <v>79</v>
      </c>
      <c r="H12" s="14"/>
      <c r="I12" s="24">
        <f>(COUNTIFS(tSaberes_y_criticidad!L:L,"Alto",tSaberes_y_criticidad!H:H,1))/I10</f>
        <v>1</v>
      </c>
      <c r="K12" s="24">
        <f>COUNTIFS('RESUMEN ACTIVOS DE CONOCIMIENTO'!D:D,"0")/$D$10</f>
        <v>0.5</v>
      </c>
      <c r="N12" s="24">
        <f>COUNTIFS('RESUMEN ACTIVOS DE CONOCIMIENTO'!E:E,"0")/$D$10</f>
        <v>0.25</v>
      </c>
    </row>
    <row r="13" spans="3:14" ht="9" customHeight="1" x14ac:dyDescent="0.4">
      <c r="C13" s="13"/>
      <c r="D13" s="25"/>
      <c r="E13" s="11"/>
      <c r="G13" s="13"/>
      <c r="H13" s="13"/>
      <c r="I13" s="26"/>
    </row>
    <row r="14" spans="3:14" ht="52.5" customHeight="1" x14ac:dyDescent="0.4">
      <c r="C14" s="18" t="s">
        <v>80</v>
      </c>
      <c r="D14" s="21">
        <f>COUNTIFS(tSaberes_y_criticidad!A:A,"Procesos")</f>
        <v>4</v>
      </c>
      <c r="E14" s="11"/>
      <c r="G14" s="18" t="s">
        <v>81</v>
      </c>
      <c r="H14" s="14"/>
      <c r="I14" s="24">
        <f>(COUNTIFS(tSaberes_y_criticidad!E:E,"No desarrollado",tSaberes_y_criticidad!L:L,"Alto"))/$I$10</f>
        <v>0</v>
      </c>
    </row>
    <row r="15" spans="3:14" ht="9" customHeight="1" x14ac:dyDescent="0.4">
      <c r="C15" s="13"/>
      <c r="D15" s="25"/>
      <c r="E15" s="11"/>
      <c r="G15" s="13"/>
      <c r="H15" s="13"/>
      <c r="I15" s="27"/>
    </row>
    <row r="16" spans="3:14" ht="40.5" x14ac:dyDescent="0.4">
      <c r="C16" s="18" t="s">
        <v>82</v>
      </c>
      <c r="D16" s="21">
        <f>COUNTIFS(tSaberes_y_criticidad!A:A,"Estrategia")</f>
        <v>0</v>
      </c>
      <c r="E16" s="11"/>
      <c r="G16" s="18" t="s">
        <v>83</v>
      </c>
      <c r="H16" s="14"/>
      <c r="I16" s="24">
        <f>(COUNTIFS(tSaberes_y_criticidad!L:L,"Alto",tSaberes_y_criticidad!I:I,1))/$I$10</f>
        <v>1</v>
      </c>
    </row>
    <row r="17" spans="3:9" ht="9" customHeight="1" x14ac:dyDescent="0.9">
      <c r="C17" s="13"/>
      <c r="D17" s="23"/>
      <c r="I17" s="15"/>
    </row>
    <row r="18" spans="3:9" ht="73.5" customHeight="1" x14ac:dyDescent="0.4">
      <c r="C18" s="37" t="s">
        <v>84</v>
      </c>
      <c r="D18" s="28">
        <f>COUNTIFS(tSaberes_y_criticidad[Grado de desarrollo],"No desarrollado",tSaberes_y_criticidad[Si lo perdemos ¿es difícil recuperarlo/incorporarlo?],1,tSaberes_y_criticidad[Criticidad],"Alto")</f>
        <v>0</v>
      </c>
      <c r="G18" s="18" t="s">
        <v>85</v>
      </c>
      <c r="H18" s="14"/>
      <c r="I18" s="29">
        <f>COUNTIFS(tSaberes_y_criticidad!G:G,1,tSaberes_y_criticidad!E:E,"No desarrollado")</f>
        <v>1</v>
      </c>
    </row>
    <row r="19" spans="3:9" ht="3" customHeight="1" x14ac:dyDescent="0.4">
      <c r="G19" s="13"/>
      <c r="H19" s="13"/>
      <c r="I19" s="30"/>
    </row>
    <row r="20" spans="3:9" ht="5.25" customHeight="1" x14ac:dyDescent="0.4">
      <c r="I20" s="15"/>
    </row>
    <row r="21" spans="3:9" ht="4.5" customHeight="1" x14ac:dyDescent="0.4">
      <c r="I21" s="15"/>
    </row>
    <row r="22" spans="3:9" ht="15.75" customHeight="1" x14ac:dyDescent="0.4">
      <c r="I22" s="15"/>
    </row>
    <row r="23" spans="3:9" ht="15.75" customHeight="1" x14ac:dyDescent="0.4">
      <c r="I23" s="15"/>
    </row>
    <row r="24" spans="3:9" ht="15.75" customHeight="1" x14ac:dyDescent="0.4">
      <c r="I24" s="15"/>
    </row>
    <row r="25" spans="3:9" ht="15.75" customHeight="1" x14ac:dyDescent="0.4">
      <c r="I25" s="15"/>
    </row>
    <row r="29" spans="3:9" x14ac:dyDescent="0.4">
      <c r="C29"/>
      <c r="D29"/>
    </row>
    <row r="30" spans="3:9" x14ac:dyDescent="0.4">
      <c r="C30"/>
      <c r="D30"/>
    </row>
    <row r="31" spans="3:9" x14ac:dyDescent="0.4">
      <c r="C31"/>
      <c r="D31"/>
    </row>
    <row r="32" spans="3:9" x14ac:dyDescent="0.4">
      <c r="C32"/>
      <c r="D32"/>
    </row>
    <row r="33" spans="3:4" x14ac:dyDescent="0.4">
      <c r="C33"/>
      <c r="D33"/>
    </row>
    <row r="34" spans="3:4" x14ac:dyDescent="0.4">
      <c r="C34"/>
      <c r="D34"/>
    </row>
  </sheetData>
  <mergeCells count="1">
    <mergeCell ref="D1:L5"/>
  </mergeCells>
  <conditionalFormatting sqref="I10">
    <cfRule type="iconSet" priority="10">
      <iconSet iconSet="3Flags" reverse="1">
        <cfvo type="percent" val="0"/>
        <cfvo type="percent" val="33"/>
        <cfvo type="percent" val="67"/>
      </iconSet>
    </cfRule>
  </conditionalFormatting>
  <conditionalFormatting sqref="I12">
    <cfRule type="iconSet" priority="26">
      <iconSet>
        <cfvo type="percent" val="0"/>
        <cfvo type="num" val="0.33"/>
        <cfvo type="num" val="0.67"/>
      </iconSet>
    </cfRule>
    <cfRule type="iconSet" priority="27">
      <iconSet>
        <cfvo type="percent" val="0"/>
        <cfvo type="num" val="33"/>
        <cfvo type="num" val="67"/>
      </iconSet>
    </cfRule>
  </conditionalFormatting>
  <conditionalFormatting sqref="I14">
    <cfRule type="iconSet" priority="23">
      <iconSet reverse="1">
        <cfvo type="percent" val="0"/>
        <cfvo type="num" val="0.33"/>
        <cfvo type="num" val="0.67"/>
      </iconSet>
    </cfRule>
    <cfRule type="iconSet" priority="24">
      <iconSet>
        <cfvo type="percent" val="0"/>
        <cfvo type="num" val="33"/>
        <cfvo type="num" val="67"/>
      </iconSet>
    </cfRule>
  </conditionalFormatting>
  <conditionalFormatting sqref="I16">
    <cfRule type="iconSet" priority="6">
      <iconSet reverse="1">
        <cfvo type="percent" val="0"/>
        <cfvo type="num" val="0.33"/>
        <cfvo type="num" val="0.67"/>
      </iconSet>
    </cfRule>
    <cfRule type="iconSet" priority="7">
      <iconSet>
        <cfvo type="percent" val="0"/>
        <cfvo type="num" val="33"/>
        <cfvo type="num" val="67"/>
      </iconSet>
    </cfRule>
  </conditionalFormatting>
  <conditionalFormatting sqref="I18">
    <cfRule type="iconSet" priority="1">
      <iconSet iconSet="3Flags">
        <cfvo type="percent" val="0"/>
        <cfvo type="percent" val="33"/>
        <cfvo type="percent" val="67"/>
      </iconSet>
    </cfRule>
  </conditionalFormatting>
  <conditionalFormatting sqref="K12">
    <cfRule type="iconSet" priority="14">
      <iconSet>
        <cfvo type="percent" val="0"/>
        <cfvo type="num" val="0.33"/>
        <cfvo type="num" val="0.67"/>
      </iconSet>
    </cfRule>
    <cfRule type="iconSet" priority="15">
      <iconSet>
        <cfvo type="percent" val="0"/>
        <cfvo type="num" val="33"/>
        <cfvo type="num" val="67"/>
      </iconSet>
    </cfRule>
  </conditionalFormatting>
  <conditionalFormatting sqref="N12">
    <cfRule type="iconSet" priority="11">
      <iconSet reverse="1">
        <cfvo type="percent" val="0"/>
        <cfvo type="num" val="0.33"/>
        <cfvo type="num" val="0.67"/>
      </iconSet>
    </cfRule>
    <cfRule type="iconSet" priority="12">
      <iconSet>
        <cfvo type="percent" val="0"/>
        <cfvo type="num" val="33"/>
        <cfvo type="num" val="67"/>
      </iconSet>
    </cfRule>
  </conditionalFormatting>
  <pageMargins left="0.23622047244094491" right="0.23622047244094491" top="0.74803149606299213" bottom="0.74803149606299213" header="0.31496062992125984" footer="0.31496062992125984"/>
  <pageSetup paperSize="9" scale="51" orientation="landscape" horizontalDpi="360" verticalDpi="36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3" id="{4C6660CE-FC0B-47FD-885C-6616632DCDC0}">
            <x14:iconSet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I12</xm:sqref>
        </x14:conditionalFormatting>
        <x14:conditionalFormatting xmlns:xm="http://schemas.microsoft.com/office/excel/2006/main">
          <x14:cfRule type="iconSet" priority="25" id="{E7FB6F62-5704-4558-B9EA-BA8BE07A17FF}">
            <x14:iconSet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I14</xm:sqref>
        </x14:conditionalFormatting>
        <x14:conditionalFormatting xmlns:xm="http://schemas.microsoft.com/office/excel/2006/main">
          <x14:cfRule type="iconSet" priority="8" id="{C667A143-3F2A-439F-8E92-886235BFFFD6}">
            <x14:iconSet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I16</xm:sqref>
        </x14:conditionalFormatting>
        <x14:conditionalFormatting xmlns:xm="http://schemas.microsoft.com/office/excel/2006/main">
          <x14:cfRule type="iconSet" priority="16" id="{4DD857A0-DCF5-428A-BFC0-ED767E31071E}">
            <x14:iconSet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K12</xm:sqref>
        </x14:conditionalFormatting>
        <x14:conditionalFormatting xmlns:xm="http://schemas.microsoft.com/office/excel/2006/main">
          <x14:cfRule type="iconSet" priority="13" id="{32FE5B4F-DE43-4BB6-84FD-EDC9E19E38C5}">
            <x14:iconSet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N12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ED611-441D-477B-88BD-FE25B7A73CF3}">
  <sheetPr>
    <tabColor theme="2" tint="-0.499984740745262"/>
  </sheetPr>
  <dimension ref="A1:D5"/>
  <sheetViews>
    <sheetView topLeftCell="C1" zoomScale="120" zoomScaleNormal="120" workbookViewId="0">
      <selection activeCell="D4" sqref="D4"/>
    </sheetView>
  </sheetViews>
  <sheetFormatPr baseColWidth="10" defaultColWidth="11.453125" defaultRowHeight="14.5" x14ac:dyDescent="0.35"/>
  <cols>
    <col min="1" max="1" width="21.90625" style="2" customWidth="1"/>
    <col min="2" max="2" width="41.6328125" style="2" bestFit="1" customWidth="1"/>
    <col min="3" max="3" width="60.90625" style="2" customWidth="1"/>
    <col min="4" max="4" width="82.08984375" style="3" customWidth="1"/>
    <col min="5" max="16384" width="11.453125" style="2"/>
  </cols>
  <sheetData>
    <row r="1" spans="1:4" x14ac:dyDescent="0.35">
      <c r="A1" s="6" t="s">
        <v>67</v>
      </c>
      <c r="B1" s="6" t="s">
        <v>50</v>
      </c>
      <c r="C1" s="6" t="s">
        <v>68</v>
      </c>
      <c r="D1" s="6" t="s">
        <v>86</v>
      </c>
    </row>
    <row r="2" spans="1:4" s="4" customFormat="1" x14ac:dyDescent="0.35">
      <c r="A2" s="4" t="s">
        <v>59</v>
      </c>
      <c r="B2" s="4" t="str">
        <f>VLOOKUP(tActivos_conocimiento24[[#This Row],[Codigo Saber]],tSaberes_y_criticidad!$B:$D,2,FALSE)</f>
        <v>PRODUCCIÓN</v>
      </c>
      <c r="C2" s="3" t="str">
        <f>VLOOKUP(tActivos_conocimiento24[[#This Row],[Codigo Saber]],tSaberes_y_criticidad[[Asignación de código del saber]:[Conocimientos asociados
SABERES]],3,FALSE)</f>
        <v>Tipología del terreno</v>
      </c>
      <c r="D2" s="3" t="s">
        <v>87</v>
      </c>
    </row>
    <row r="3" spans="1:4" s="4" customFormat="1" x14ac:dyDescent="0.35">
      <c r="A3" s="4" t="s">
        <v>59</v>
      </c>
      <c r="B3" s="4" t="str">
        <f>VLOOKUP(tActivos_conocimiento24[[#This Row],[Codigo Saber]],tSaberes_y_criticidad!$B:$D,2,FALSE)</f>
        <v>PRODUCCIÓN</v>
      </c>
      <c r="C3" s="3" t="str">
        <f>VLOOKUP(tActivos_conocimiento24[[#This Row],[Codigo Saber]],tSaberes_y_criticidad[[Asignación de código del saber]:[Conocimientos asociados
SABERES]],3,FALSE)</f>
        <v>Tipología del terreno</v>
      </c>
      <c r="D3" s="3" t="s">
        <v>88</v>
      </c>
    </row>
    <row r="4" spans="1:4" s="4" customFormat="1" x14ac:dyDescent="0.35">
      <c r="A4" s="4" t="s">
        <v>59</v>
      </c>
      <c r="B4" s="7" t="str">
        <f>VLOOKUP(tActivos_conocimiento24[[#This Row],[Codigo Saber]],tSaberes_y_criticidad!$B:$D,2,FALSE)</f>
        <v>PRODUCCIÓN</v>
      </c>
      <c r="C4" s="3" t="str">
        <f>VLOOKUP(tActivos_conocimiento24[[#This Row],[Codigo Saber]],tSaberes_y_criticidad[[Asignación de código del saber]:[Conocimientos asociados
SABERES]],3,FALSE)</f>
        <v>Tipología del terreno</v>
      </c>
      <c r="D4" s="3" t="s">
        <v>89</v>
      </c>
    </row>
    <row r="5" spans="1:4" x14ac:dyDescent="0.35">
      <c r="A5" s="2" t="s">
        <v>63</v>
      </c>
      <c r="B5" s="7" t="str">
        <f>VLOOKUP(tActivos_conocimiento24[[#This Row],[Codigo Saber]],tSaberes_y_criticidad!$B:$D,2,FALSE)</f>
        <v>PRODUCCIÓN</v>
      </c>
      <c r="C5" s="5" t="str">
        <f>VLOOKUP(tActivos_conocimiento24[[#This Row],[Codigo Saber]],tSaberes_y_criticidad[[Asignación de código del saber]:[Conocimientos asociados
SABERES]],3,FALSE)</f>
        <v>Uso de las herramientas</v>
      </c>
      <c r="D5" s="3" t="s">
        <v>90</v>
      </c>
    </row>
  </sheetData>
  <phoneticPr fontId="1" type="noConversion"/>
  <dataValidations count="1">
    <dataValidation type="list" allowBlank="1" showInputMessage="1" showErrorMessage="1" sqref="A2:A5" xr:uid="{56607EF6-F1BC-4F4A-A1A0-2963CE3EECF5}">
      <formula1>Saber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0D207-A9D6-4E2F-9C3A-E36A6974D9F5}">
  <sheetPr>
    <tabColor theme="2" tint="-0.499984740745262"/>
  </sheetPr>
  <dimension ref="A1:F4"/>
  <sheetViews>
    <sheetView tabSelected="1" topLeftCell="E1" zoomScale="130" zoomScaleNormal="130" workbookViewId="0">
      <selection activeCell="F4" sqref="F4"/>
    </sheetView>
  </sheetViews>
  <sheetFormatPr baseColWidth="10" defaultColWidth="11.453125" defaultRowHeight="14.5" x14ac:dyDescent="0.35"/>
  <cols>
    <col min="1" max="1" width="21.90625" style="2" customWidth="1"/>
    <col min="2" max="2" width="41.453125" style="2" bestFit="1" customWidth="1"/>
    <col min="3" max="3" width="60.90625" style="4" customWidth="1"/>
    <col min="4" max="4" width="55.36328125" style="2" bestFit="1" customWidth="1"/>
    <col min="5" max="5" width="39" style="2" customWidth="1"/>
    <col min="6" max="6" width="13.453125" style="2" customWidth="1"/>
    <col min="7" max="16384" width="11.453125" style="2"/>
  </cols>
  <sheetData>
    <row r="1" spans="1:6" x14ac:dyDescent="0.35">
      <c r="A1" s="6" t="s">
        <v>67</v>
      </c>
      <c r="B1" s="6" t="s">
        <v>50</v>
      </c>
      <c r="C1" s="6" t="s">
        <v>68</v>
      </c>
      <c r="D1" s="6" t="s">
        <v>91</v>
      </c>
      <c r="E1" s="6" t="s">
        <v>92</v>
      </c>
      <c r="F1" s="6" t="s">
        <v>93</v>
      </c>
    </row>
    <row r="2" spans="1:6" x14ac:dyDescent="0.35">
      <c r="A2" s="4" t="s">
        <v>59</v>
      </c>
      <c r="B2" s="3" t="str">
        <f>VLOOKUP(tActivos_conocimiento2[[#This Row],[Codigo Saber]],tSaberes_y_criticidad!B:D,2,FALSE)</f>
        <v>PRODUCCIÓN</v>
      </c>
      <c r="C2" s="3" t="str">
        <f>VLOOKUP(tActivos_conocimiento2[[#This Row],[Codigo Saber]],tSaberes_y_criticidad!B:D,3,FALSE)</f>
        <v>Tipología del terreno</v>
      </c>
      <c r="D2" s="7" t="s">
        <v>32</v>
      </c>
      <c r="E2" s="4" t="str">
        <f>VLOOKUP(tActivos_conocimiento2[[#This Row],[Nombre de la persona que tiene el conocimiento]],'PARAMETRIZACIÓN TABLAS'!J:K,2,FALSE)</f>
        <v>Líder de producción</v>
      </c>
      <c r="F2" s="36" t="s">
        <v>30</v>
      </c>
    </row>
    <row r="3" spans="1:6" x14ac:dyDescent="0.35">
      <c r="A3" s="4" t="s">
        <v>61</v>
      </c>
      <c r="B3" s="3" t="str">
        <f>VLOOKUP(tActivos_conocimiento2[[#This Row],[Codigo Saber]],tSaberes_y_criticidad!B:D,2,FALSE)</f>
        <v>PRODUCCIÓN</v>
      </c>
      <c r="C3" s="3" t="str">
        <f>VLOOKUP(tActivos_conocimiento2[[#This Row],[Codigo Saber]],tSaberes_y_criticidad!B:D,3,FALSE)</f>
        <v>Composición del suelo</v>
      </c>
      <c r="D3" s="7" t="s">
        <v>40</v>
      </c>
      <c r="E3" s="4" t="str">
        <f>VLOOKUP(tActivos_conocimiento2[[#This Row],[Nombre de la persona que tiene el conocimiento]],'PARAMETRIZACIÓN TABLAS'!J:K,2,FALSE)</f>
        <v>Jefe de planta</v>
      </c>
      <c r="F3" s="36" t="s">
        <v>19</v>
      </c>
    </row>
    <row r="4" spans="1:6" x14ac:dyDescent="0.35">
      <c r="A4" s="4" t="s">
        <v>63</v>
      </c>
      <c r="B4" s="3" t="str">
        <f>VLOOKUP(tActivos_conocimiento2[[#This Row],[Codigo Saber]],tSaberes_y_criticidad!B:D,2,FALSE)</f>
        <v>PRODUCCIÓN</v>
      </c>
      <c r="C4" s="3" t="str">
        <f>VLOOKUP(tActivos_conocimiento2[[#This Row],[Codigo Saber]],tSaberes_y_criticidad!B:D,3,FALSE)</f>
        <v>Uso de las herramientas</v>
      </c>
      <c r="D4" s="7" t="s">
        <v>21</v>
      </c>
      <c r="E4" s="4" t="str">
        <f>VLOOKUP(tActivos_conocimiento2[[#This Row],[Nombre de la persona que tiene el conocimiento]],'PARAMETRIZACIÓN TABLAS'!J:K,2,FALSE)</f>
        <v>Analista de GC</v>
      </c>
      <c r="F4" s="36" t="s">
        <v>19</v>
      </c>
    </row>
  </sheetData>
  <phoneticPr fontId="1" type="noConversion"/>
  <dataValidations count="1">
    <dataValidation type="list" allowBlank="1" showInputMessage="1" showErrorMessage="1" sqref="A2:A4" xr:uid="{9DB829D5-8C1D-4E68-8B0D-D148C126A34F}">
      <formula1>Saber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A9E1DDD-4AEB-4CDD-8138-0C2F0F7B0E91}">
          <x14:formula1>
            <xm:f>'PARAMETRIZACIÓN TABLAS'!$H$2:$H$3</xm:f>
          </x14:formula1>
          <xm:sqref>F2:F4</xm:sqref>
        </x14:dataValidation>
        <x14:dataValidation type="list" allowBlank="1" showInputMessage="1" showErrorMessage="1" xr:uid="{4C645E90-E8BC-4B96-A8F4-FFCC815FCD1B}">
          <x14:formula1>
            <xm:f>'PARAMETRIZACIÓN TABLAS'!$J$2:$J$5</xm:f>
          </x14:formula1>
          <xm:sqref>D2:D4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C5C32-F8FC-4CC3-B53C-91CE36587ADE}">
  <sheetPr>
    <tabColor theme="2" tint="-0.499984740745262"/>
  </sheetPr>
  <dimension ref="A1:E3"/>
  <sheetViews>
    <sheetView zoomScale="120" zoomScaleNormal="120" workbookViewId="0">
      <selection activeCell="C11" sqref="C11"/>
    </sheetView>
  </sheetViews>
  <sheetFormatPr baseColWidth="10" defaultColWidth="11.453125" defaultRowHeight="14.5" x14ac:dyDescent="0.35"/>
  <cols>
    <col min="1" max="1" width="19" style="2" bestFit="1" customWidth="1"/>
    <col min="2" max="2" width="28.6328125" style="2" bestFit="1" customWidth="1"/>
    <col min="3" max="3" width="84.08984375" style="2" customWidth="1"/>
    <col min="4" max="4" width="25.54296875" style="2" customWidth="1"/>
    <col min="5" max="16384" width="11.453125" style="2"/>
  </cols>
  <sheetData>
    <row r="1" spans="1:5" x14ac:dyDescent="0.35">
      <c r="A1" s="6" t="s">
        <v>67</v>
      </c>
      <c r="B1" s="6" t="s">
        <v>50</v>
      </c>
      <c r="C1" s="6" t="s">
        <v>68</v>
      </c>
      <c r="D1" s="6" t="s">
        <v>94</v>
      </c>
      <c r="E1" s="6"/>
    </row>
    <row r="2" spans="1:5" ht="39.65" customHeight="1" x14ac:dyDescent="0.35">
      <c r="A2" s="4" t="s">
        <v>63</v>
      </c>
      <c r="B2" s="3" t="str">
        <f>VLOOKUP(tActivos_conocimiento2457[[#This Row],[Codigo Saber]],tSaberes_y_criticidad[[Asignación de código del saber]:[Conocimientos asociados
SABERES]],2,FALSE)</f>
        <v>PRODUCCIÓN</v>
      </c>
      <c r="C2" s="3" t="str">
        <f>VLOOKUP(tActivos_conocimiento2457[[#This Row],[Codigo Saber]],tSaberes_y_criticidad[[Asignación de código del saber]:[Conocimientos asociados
SABERES]],3,FALSE)</f>
        <v>Uso de las herramientas</v>
      </c>
      <c r="D2" s="4" t="s">
        <v>23</v>
      </c>
    </row>
    <row r="3" spans="1:5" x14ac:dyDescent="0.35">
      <c r="A3" s="4" t="s">
        <v>65</v>
      </c>
      <c r="B3" s="3" t="str">
        <f>VLOOKUP(tActivos_conocimiento2457[[#This Row],[Codigo Saber]],tSaberes_y_criticidad[[Asignación de código del saber]:[Conocimientos asociados
SABERES]],2,FALSE)</f>
        <v>PRODUCCIÓN</v>
      </c>
      <c r="C3" s="3" t="str">
        <f>VLOOKUP(tActivos_conocimiento2457[[#This Row],[Codigo Saber]],tSaberes_y_criticidad[[Asignación de código del saber]:[Conocimientos asociados
SABERES]],3,FALSE)</f>
        <v>Conocer el tipo de flores</v>
      </c>
      <c r="D3" s="4" t="s">
        <v>34</v>
      </c>
    </row>
  </sheetData>
  <phoneticPr fontId="1" type="noConversion"/>
  <dataValidations count="1">
    <dataValidation type="list" allowBlank="1" showInputMessage="1" showErrorMessage="1" sqref="A2:A3" xr:uid="{237B6296-CB8E-4948-B44A-648E37053752}">
      <formula1>Saber</formula1>
    </dataValidation>
  </dataValidations>
  <pageMargins left="0.7" right="0.7" top="0.75" bottom="0.75" header="0.3" footer="0.3"/>
  <pageSetup paperSize="9" orientation="portrait" r:id="rId1"/>
  <ignoredErrors>
    <ignoredError sqref="B2:C2" calculatedColumn="1"/>
  </ignoredErrors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E5E6686-493B-4E86-9872-A666EC85D74F}">
          <x14:formula1>
            <xm:f>'PARAMETRIZACIÓN TABLAS'!$L$2:$L$19</xm:f>
          </x14:formula1>
          <xm:sqref>D2:D3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B6729-7F25-4F64-BEE9-6EDD0F6909E3}">
  <sheetPr>
    <tabColor theme="2" tint="-0.499984740745262"/>
  </sheetPr>
  <dimension ref="A1:E2"/>
  <sheetViews>
    <sheetView zoomScale="120" zoomScaleNormal="120" workbookViewId="0">
      <selection activeCell="D2" sqref="D2"/>
    </sheetView>
  </sheetViews>
  <sheetFormatPr baseColWidth="10" defaultColWidth="11.453125" defaultRowHeight="14.5" x14ac:dyDescent="0.35"/>
  <cols>
    <col min="1" max="1" width="21.90625" style="2" customWidth="1"/>
    <col min="2" max="2" width="55.6328125" style="2" customWidth="1"/>
    <col min="3" max="3" width="92.54296875" style="2" customWidth="1"/>
    <col min="4" max="4" width="82.08984375" style="2" customWidth="1"/>
    <col min="5" max="16384" width="11.453125" style="2"/>
  </cols>
  <sheetData>
    <row r="1" spans="1:5" x14ac:dyDescent="0.35">
      <c r="A1" s="6" t="s">
        <v>67</v>
      </c>
      <c r="B1" s="6" t="s">
        <v>50</v>
      </c>
      <c r="C1" s="6" t="s">
        <v>68</v>
      </c>
      <c r="D1" s="6" t="s">
        <v>95</v>
      </c>
      <c r="E1" s="6"/>
    </row>
    <row r="2" spans="1:5" ht="42" customHeight="1" x14ac:dyDescent="0.35">
      <c r="A2" s="4" t="s">
        <v>59</v>
      </c>
      <c r="B2" s="19" t="str">
        <f>VLOOKUP(tActivos_conocimiento245710[[#This Row],[Codigo Saber]],tSaberes_y_criticidad[[Asignación de código del saber]:[Conocimientos asociados
SABERES]],2,FALSE)</f>
        <v>PRODUCCIÓN</v>
      </c>
      <c r="C2" s="3" t="str">
        <f>VLOOKUP(tActivos_conocimiento245710[[#This Row],[Codigo Saber]],tSaberes_y_criticidad[[Asignación de código del saber]:[Conocimientos asociados
SABERES]],3,FALSE)</f>
        <v>Tipología del terreno</v>
      </c>
      <c r="D2" s="2" t="s">
        <v>25</v>
      </c>
    </row>
  </sheetData>
  <phoneticPr fontId="1" type="noConversion"/>
  <dataValidations count="1">
    <dataValidation type="list" allowBlank="1" showInputMessage="1" showErrorMessage="1" sqref="A2" xr:uid="{31F70F1F-E310-4EC2-BF99-C88135D8EB84}">
      <formula1>Saber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AAB78A6-46F9-48AC-A655-B75BAF27E809}">
          <x14:formula1>
            <xm:f>'PARAMETRIZACIÓN TABLAS'!$N$2:$N$160</xm:f>
          </x14:formula1>
          <xm:sqref>D2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F5B32-9288-4C4B-A567-EC61CF2B5A5F}">
  <sheetPr>
    <tabColor rgb="FFFF0000"/>
  </sheetPr>
  <dimension ref="A1"/>
  <sheetViews>
    <sheetView workbookViewId="0"/>
  </sheetViews>
  <sheetFormatPr baseColWidth="10" defaultColWidth="11.453125" defaultRowHeight="14.5" x14ac:dyDescent="0.35"/>
  <sheetData>
    <row r="1" spans="1:1" x14ac:dyDescent="0.35">
      <c r="A1" t="s">
        <v>96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4 0 6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t H e r r a m i e n t a s _ t e c n o l o g i a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 3 1 < / H e i g h t > < / S a n d b o x E d i t o r . F o r m u l a B a r S t a t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t C l i e n t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 N i t < / s t r i n g > < / k e y > < v a l u e > < i n t > 7 5 < / i n t > < / v a l u e > < / i t e m > < i t e m > < k e y > < s t r i n g > N o m b r e < / s t r i n g > < / k e y > < v a l u e > < i n t > 1 2 4 < / i n t > < / v a l u e > < / i t e m > < i t e m > < k e y > < s t r i n g > S e c t o r < / s t r i n g > < / k e y > < v a l u e > < i n t > 1 0 6 < / i n t > < / v a l u e > < / i t e m > < i t e m > < k e y > < s t r i n g > F e c h a   d e   r e g i s t r o < / s t r i n g > < / k e y > < v a l u e > < i n t > 2 0 5 < / i n t > < / v a l u e > < / i t e m > < i t e m > < k e y > < s t r i n g > O b s e r v a c i o n e s < / s t r i n g > < / k e y > < v a l u e > < i n t > 1 8 3 < / i n t > < / v a l u e > < / i t e m > < / C o l u m n W i d t h s > < C o l u m n D i s p l a y I n d e x > < i t e m > < k e y > < s t r i n g > N i t < / s t r i n g > < / k e y > < v a l u e > < i n t > 0 < / i n t > < / v a l u e > < / i t e m > < i t e m > < k e y > < s t r i n g > N o m b r e < / s t r i n g > < / k e y > < v a l u e > < i n t > 1 < / i n t > < / v a l u e > < / i t e m > < i t e m > < k e y > < s t r i n g > S e c t o r < / s t r i n g > < / k e y > < v a l u e > < i n t > 2 < / i n t > < / v a l u e > < / i t e m > < i t e m > < k e y > < s t r i n g > F e c h a   d e   r e g i s t r o < / s t r i n g > < / k e y > < v a l u e > < i n t > 3 < / i n t > < / v a l u e > < / i t e m > < i t e m > < k e y > < s t r i n g > O b s e r v a c i o n e s 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S a b e r e s _ y _ c r i t i c i d a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 E n f o q u e < / s t r i n g > < / k e y > < v a l u e > < i n t > 1 2 6 < / i n t > < / v a l u e > < / i t e m > < i t e m > < k e y > < s t r i n g > D o m i n i o   d e   c o n o c i m i e n t o < / s t r i n g > < / k e y > < v a l u e > < i n t > 2 8 4 < / i n t > < / v a l u e > < / i t e m > < i t e m > < k e y > < s t r i n g > A s i g n a c i � n   d e   c o d i g o < / s t r i n g > < / k e y > < v a l u e > < i n t > 2 4 0 < / i n t > < / v a l u e > < / i t e m > < i t e m > < k e y > < s t r i n g > C o n o c i m i e n t o s   a s o c i a d o s   S A B E R E S < / s t r i n g > < / k e y > < v a l u e > < i n t > 3 6 4 < / i n t > < / v a l u e > < / i t e m > < i t e m > < k e y > < s t r i n g > G r a d o   d e   d e s a r r o l l o < / s t r i n g > < / k e y > < v a l u e > < i n t > 2 3 2 < / i n t > < / v a l u e > < / i t e m > < i t e m > < k e y > < s t r i n g > � I m p a c t a   d i r e c t a m e n t e   a l   l o g r o   d e   l o s   o b j e t i v o s   y   e s t r a t e g i a   d e l   n e g o c i o / � r e a / p r o c e s o / u n i d a d ? < / s t r i n g > < / k e y > < v a l u e > < i n t > 9 1 4 < / i n t > < / v a l u e > < / i t e m > < i t e m > < k e y > < s t r i n g > � N o s   g e n e r a r � a   v e n t a j a   c o m p e t i t i v a ,   c o m o   o r g a n i z a c i � n ,   c o m o   u n i d a d   d e   n e g o c i o   /   p r o c e s o ? < / s t r i n g > < / k e y > < v a l u e > < i n t > 8 8 8 < / i n t > < / v a l u e > < / i t e m > < i t e m > < k e y > < s t r i n g > � H a y   r i e s g o   d e   p � r d i d a ? < / s t r i n g > < / k e y > < v a l u e > < i n t > 2 6 8 < / i n t > < / v a l u e > < / i t e m > < i t e m > < k e y > < s t r i n g > � S i   l o   p e r d e m o s   � e s   d i f � c i l   r e c u p e r a r l o ? < / s t r i n g > < / k e y > < v a l u e > < i n t > 4 0 4 < / i n t > < / v a l u e > < / i t e m > < i t e m > < k e y > < s t r i n g > � N o   t e n e r   e s t e   c o n o c i m i e n t o   g e n e r a   r i e s g o s   e n   l a   o r g a n i z a c i � n ?   R e p u t a c i o n a l ,   l e g a l ,   d e   s e g u r i d a d < / s t r i n g > < / k e y > < v a l u e > < i n t > 9 3 2 < / i n t > < / v a l u e > < / i t e m > < i t e m > < k e y > < s t r i n g > O b s e r v a c i o n e s < / s t r i n g > < / k e y > < v a l u e > < i n t > 1 8 3 < / i n t > < / v a l u e > < / i t e m > < i t e m > < k e y > < s t r i n g > C o d i g o   P r o y e c t o < / s t r i n g > < / k e y > < v a l u e > < i n t > 1 9 7 < / i n t > < / v a l u e > < / i t e m > < / C o l u m n W i d t h s > < C o l u m n D i s p l a y I n d e x > < i t e m > < k e y > < s t r i n g > E n f o q u e < / s t r i n g > < / k e y > < v a l u e > < i n t > 0 < / i n t > < / v a l u e > < / i t e m > < i t e m > < k e y > < s t r i n g > D o m i n i o   d e   c o n o c i m i e n t o < / s t r i n g > < / k e y > < v a l u e > < i n t > 1 < / i n t > < / v a l u e > < / i t e m > < i t e m > < k e y > < s t r i n g > A s i g n a c i � n   d e   c o d i g o < / s t r i n g > < / k e y > < v a l u e > < i n t > 2 < / i n t > < / v a l u e > < / i t e m > < i t e m > < k e y > < s t r i n g > C o n o c i m i e n t o s   a s o c i a d o s   S A B E R E S < / s t r i n g > < / k e y > < v a l u e > < i n t > 3 < / i n t > < / v a l u e > < / i t e m > < i t e m > < k e y > < s t r i n g > G r a d o   d e   d e s a r r o l l o < / s t r i n g > < / k e y > < v a l u e > < i n t > 4 < / i n t > < / v a l u e > < / i t e m > < i t e m > < k e y > < s t r i n g > � I m p a c t a   d i r e c t a m e n t e   a l   l o g r o   d e   l o s   o b j e t i v o s   y   e s t r a t e g i a   d e l   n e g o c i o / � r e a / p r o c e s o / u n i d a d ? < / s t r i n g > < / k e y > < v a l u e > < i n t > 5 < / i n t > < / v a l u e > < / i t e m > < i t e m > < k e y > < s t r i n g > � N o s   g e n e r a r � a   v e n t a j a   c o m p e t i t i v a ,   c o m o   o r g a n i z a c i � n ,   c o m o   u n i d a d   d e   n e g o c i o   /   p r o c e s o ? < / s t r i n g > < / k e y > < v a l u e > < i n t > 6 < / i n t > < / v a l u e > < / i t e m > < i t e m > < k e y > < s t r i n g > � H a y   r i e s g o   d e   p � r d i d a ? < / s t r i n g > < / k e y > < v a l u e > < i n t > 7 < / i n t > < / v a l u e > < / i t e m > < i t e m > < k e y > < s t r i n g > � S i   l o   p e r d e m o s   � e s   d i f � c i l   r e c u p e r a r l o ? < / s t r i n g > < / k e y > < v a l u e > < i n t > 8 < / i n t > < / v a l u e > < / i t e m > < i t e m > < k e y > < s t r i n g > � N o   t e n e r   e s t e   c o n o c i m i e n t o   g e n e r a   r i e s g o s   e n   l a   o r g a n i z a c i � n ?   R e p u t a c i o n a l ,   l e g a l ,   d e   s e g u r i d a d < / s t r i n g > < / k e y > < v a l u e > < i n t > 9 < / i n t > < / v a l u e > < / i t e m > < i t e m > < k e y > < s t r i n g > O b s e r v a c i o n e s < / s t r i n g > < / k e y > < v a l u e > < i n t > 1 0 < / i n t > < / v a l u e > < / i t e m > < i t e m > < k e y > < s t r i n g > C o d i g o   P r o y e c t o 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D a t a M a s h u p   x m l n s = " h t t p : / / s c h e m a s . m i c r o s o f t . c o m / D a t a M a s h u p " > A A A A A B M D A A B Q S w M E F A A C A A g A O 5 5 T V V N N p o + j A A A A 9 g A A A B I A H A B D b 2 5 m a W c v U G F j a 2 F n Z S 5 4 b W w g o h g A K K A U A A A A A A A A A A A A A A A A A A A A A A A A A A A A h Y 8 x D o I w G I W v Q r r T l r I o + S k D q 0 Q T E + P a l A o N U A w t l r s 5 e C S v I E Z R N 8 f 3 v W 9 4 7 3 6 9 Q T Z 1 b X B R g 9 W 9 S V G E K Q q U k X 2 p T Z W i 0 Z 3 C F c o 4 7 I R s R K W C W T Y 2 m W y Z o t q 5 c 0 K I 9 x 7 7 G P d D R R i l E T k W m 7 2 s V S f Q R 9 b / 5 V A b 6 4 S R C n E 4 v M Z w h i O 6 x j F l m A J Z I B T a f A U 2 7 3 2 2 P x D y s X X j o L i y Y b 4 F s k Q g 7 w / 8 A V B L A w Q U A A I A C A A 7 n l N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O 5 5 T V S i K R 7 g O A A A A E Q A A A B M A H A B G b 3 J t d W x h c y 9 T Z W N 0 a W 9 u M S 5 t I K I Y A C i g F A A A A A A A A A A A A A A A A A A A A A A A A A A A A C t O T S 7 J z M 9 T C I b Q h t Y A U E s B A i 0 A F A A C A A g A O 5 5 T V V N N p o + j A A A A 9 g A A A B I A A A A A A A A A A A A A A A A A A A A A A E N v b m Z p Z y 9 Q Y W N r Y W d l L n h t b F B L A Q I t A B Q A A g A I A D u e U 1 U P y u m r p A A A A O k A A A A T A A A A A A A A A A A A A A A A A O 8 A A A B b Q 2 9 u d G V u d F 9 U e X B l c 1 0 u e G 1 s U E s B A i 0 A F A A C A A g A O 5 5 T V S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H u b L 9 z m 3 D l P g V E k m M h J F s s A A A A A A g A A A A A A E G Y A A A A B A A A g A A A A C 1 D Q T i 5 0 J Y 5 z S / t O t i D b T J Q L J C r p h K c F y 9 4 F M + H A k / M A A A A A D o A A A A A C A A A g A A A A M l K h g x N O U d h 4 m w c H 7 T E V a 7 A s L j 0 4 8 7 7 + v 7 C B q F p H G L t Q A A A A F 3 8 h S c y 1 I Z b z L V L 1 t 2 s a j h r Y I l D B a M 7 x J M i z w j 9 b 9 R B V 1 b Z u L J i B 9 D J 6 v J u r I J Y F A Z 6 t U o 0 V X 0 7 h U 2 q s D W L I N N D z k i a 8 B n x S E O x k b 5 j G 2 t d A A A A A 8 h G c P O g D / 6 0 3 3 J L e e 7 Y Z E i 8 9 + W q l t 7 K j U f c + l n d h 2 d 5 H T 6 v / S 0 u y E g T l + K 2 L V K 8 o E 1 g f L W u y s h O V 2 r u u N x 6 K q Q = = < / D a t a M a s h u p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 t C l i e n t e 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 t C o d i g o _ p r o y e c t o 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 T a b l a 3 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 t S a b e r e s _ y _ c r i t i c i d a d 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 t A c t i v o s _ c o n o c i m i e n t o 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 t H e r r a m i e n t a s _ t e c n o l o g i a s 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 t C l i e n t e 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 t C l i e n t e 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 r e g i s t r o 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 C o l u m n s \ O b s e r v a c i o n e s 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 t C o d i g o _ p r o y e c t o 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 t C o d i g o _ p r o y e c t o 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  P r o y e c t o 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 P r o y e c t o 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 a c t u a l i z a c i o n   d e l  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 C o l u m n s \ O b s e r v a c i o n e s 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 t P l a n e a c i o n 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 t P l a n e a c i o n 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  P r o y e c t o 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 C o l u m n s \ E n f o q u e 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 C o l u m n s \ D o m i n i o   d e   c o n o c i m i e n t o 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 C o l u m n s \ L � d e r   d e   l a   m e s a   d e   c o n o c i m i e n t o 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 C o l u m n s \ I n t e g r a n t e s   ( m a x .   8 ) 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 e j e c u c i � n 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 t S a b e r e s _ y _ c r i t i c i d a d 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 t S a b e r e s _ y _ c r i t i c i d a d 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 C o l u m n s \ E n f o q u e 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 C o l u m n s \ D o m i n i o   d e   c o n o c i m i e n t o 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 C o l u m n s \ A s i g n a c i � n   d e  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 C o l u m n s \ C o n o c i m i e n t o s   a s o c i a d o s   S A B E R E S 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 C o l u m n s \ G r a d o   d e   d e s a r r o l l o 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 C o l u m n s \ � I m p a c t a   d i r e c t a m e n t e   a l   l o g r o   d e   l o s   o b j e t i v o s   y   e s t r a t e g i a   d e l   n e g o c i o / � r e a / p r o c e s o / u n i d a d ? 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 C o l u m n s \ � N o s   g e n e r a r � a   v e n t a j a   c o m p e t i t i v a ,   c o m o   o r g a n i z a c i � n ,   c o m o   u n i d a d   d e   n e g o c i o   /   p r o c e s o ? 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 C o l u m n s \ � H a y   r i e s g o   d e   p � r d i d a ? 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 C o l u m n s \ � S i   l o   p e r d e m o s   � e s   d i f � c i l   r e c u p e r a r l o ? 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 C o l u m n s \ � N o   t e n e r   e s t e   c o n o c i m i e n t o   g e n e r a   r i e s g o s   e n   l a   o r g a n i z a c i � n ?   R e p u t a c i o n a l ,   l e g a l ,   d e   s e g u r i d a d 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 C o l u m n s \ O b s e r v a c i o n e s 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 t A c t i v o s _ c o n o c i m i e n t o 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 t A c t i v o s _ c o n o c i m i e n t o 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  S a b e r 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 C o l u m n s \ D o c u m e n t a c i � n   ( e x p l � c i t o ) 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 C o l u m n s \ P u b l i c a c i o n e s   ( e x p l � c i t o ) 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 C o l u m n s \ S i s t e m a   d e   i n f o r m a c i � n   ( e x p l � c i t o ) 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 C o l u m n s \ P r o d u c t o s   /   s e r v i c i o s   ( e x p l � c i t o ) 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 C o l u m n s \ P a t e n t e s   ( e x p l � c i t o ) 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 ( e x p l � c i t o ) 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 C o l u m n s \ P e r s o n a s   ( t � c i t o ) 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 C o l u m n s \ R o l e s   ( t a c i t o / r o l e s   d e f i n i d o s   e n   l a   a u d i t o r � a   d e   c o n o c i m i e n t o ) 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 C o l u m n s \ � r e a s   a l i a d a s   ( t � c i t o ) 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 C o l u m n s \ A l i a d o s   ( t � c i t o ) 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 C o l u m n s \ P � b l i c o   o b j e t i v o 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 C o l u m n s \ H e r r a m i e n t a   o   m e t o d o l o g � a   a   u t i l i z a r 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 C o l u m n s \ O B S E R V A C I O N E S 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 t H e r r a m i e n t a s _ t e c n o l o g i a s 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 t H e r r a m i e n t a s _ t e c n o l o g i a s 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 C o l u m n s \ H e r r a m i e n t a   /   m e t o d o l o g � a 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 C o l u m n s \ P � b l i c o   o b j e t i v o   ( a s o c i a r   d e   a c u e r d o   c o n   e l   B u y e r   p e r s o n a   o   c a r a c t e r i z a c i � n ) 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 C o l u m n s \ � C u � n d o   u t i l i z a r l a ?   -   U n o   a   u n o 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 C o l u m n s \ � C u � n d o   u t i l i z a r l a ?   -   U n o   a   v a r i o s 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 C o l u m n s \ C o l a b o r a t i v o   o   C r e a c i � n   d e   c o n o c i m i e n t o 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 C o l u m n s \ T - T   ( T :   t � c i t o ;   E :   e x p l � c i t o ) 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 C o l u m n s \ T - E   ( T :   t � c i t o ;   E :   e x p l � c i t o ) 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 C o l u m n s \ E - E   ( T :   t � c i t o ;   E :   e x p l � c i t o ) 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 C o l u m n s \ E - T   ( T :   t � c i t o ;   E :   e x p l � c i t o ) 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< ! [ C D A T A [ t C l i e n t e , t C o d i g o _ p r o y e c t o , T a b l a 3 , t S a b e r e s _ y _ c r i t i c i d a d , t A c t i v o s _ c o n o c i m i e n t o , t H e r r a m i e n t a s _ t e c n o l o g i a s ] ] > < / C u s t o m C o n t e n t > < / G e m i n i > 
</file>

<file path=customXml/item2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 t C o d i g o _ p r o y e c t o 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 t C o d i g o _ p r o y e c t o 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  P r o y e c t o < / K e y > < / D i a g r a m O b j e c t K e y > < D i a g r a m O b j e c t K e y > < K e y > C o l u m n s \ N o m b r e   P r o y e c t o < / K e y > < / D i a g r a m O b j e c t K e y > < D i a g r a m O b j e c t K e y > < K e y > C o l u m n s \ C l i e n t e < / K e y > < / D i a g r a m O b j e c t K e y > < D i a g r a m O b j e c t K e y > < K e y > C o l u m n s \ E s t a d o < / K e y > < / D i a g r a m O b j e c t K e y > < D i a g r a m O b j e c t K e y > < K e y > C o l u m n s \ F e c h a   d e   a c t u a l i z a c i o n   d e l   e s t a d o < / K e y > < / D i a g r a m O b j e c t K e y > < D i a g r a m O b j e c t K e y > < K e y > C o l u m n s \ O b s e r v a c i o n e s 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  P r o y e c t o 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  P r o y e c t o 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 d e   a c t u a l i z a c i o n   d e l   e s t a d o 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 C o l u m n s \ O b s e r v a c i o n e s 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 t P l a n e a c i o n 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 t P l a n e a c i o n 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  P r o y e c t o < / K e y > < / D i a g r a m O b j e c t K e y > < D i a g r a m O b j e c t K e y > < K e y > C o l u m n s \ E n f o q u e < / K e y > < / D i a g r a m O b j e c t K e y > < D i a g r a m O b j e c t K e y > < K e y > C o l u m n s \ D o m i n i o   d e   c o n o c i m i e n t o < / K e y > < / D i a g r a m O b j e c t K e y > < D i a g r a m O b j e c t K e y > < K e y > C o l u m n s \ L � d e r   d e   l a   m e s a   d e   c o n o c i m i e n t o < / K e y > < / D i a g r a m O b j e c t K e y > < D i a g r a m O b j e c t K e y > < K e y > C o l u m n s \ I n t e g r a n t e s   ( m a x .   8 ) < / K e y > < / D i a g r a m O b j e c t K e y > < D i a g r a m O b j e c t K e y > < K e y > C o l u m n s \ F e c h a   d e   e j e c u c i � n 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  P r o y e c t o 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 C o l u m n s \ E n f o q u e 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 C o l u m n s \ D o m i n i o   d e   c o n o c i m i e n t o 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 C o l u m n s \ L � d e r   d e   l a   m e s a   d e   c o n o c i m i e n t o 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 C o l u m n s \ I n t e g r a n t e s   ( m a x .   8 ) 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 d e   e j e c u c i � n 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 t S a b e r e s _ y _ c r i t i c i d a d 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 t S a b e r e s _ y _ c r i t i c i d a d 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 C o l u m n s \ E n f o q u e < / K e y > < / D i a g r a m O b j e c t K e y > < D i a g r a m O b j e c t K e y > < K e y > C o l u m n s \ D o m i n i o   d e   c o n o c i m i e n t o < / K e y > < / D i a g r a m O b j e c t K e y > < D i a g r a m O b j e c t K e y > < K e y > C o l u m n s \ A s i g n a c i � n   d e   c o d i g o < / K e y > < / D i a g r a m O b j e c t K e y > < D i a g r a m O b j e c t K e y > < K e y > C o l u m n s \ C o n o c i m i e n t o s   a s o c i a d o s   S A B E R E S < / K e y > < / D i a g r a m O b j e c t K e y > < D i a g r a m O b j e c t K e y > < K e y > C o l u m n s \ G r a d o   d e   d e s a r r o l l o < / K e y > < / D i a g r a m O b j e c t K e y > < D i a g r a m O b j e c t K e y > < K e y > C o l u m n s \ � I m p a c t a   d i r e c t a m e n t e   a l   l o g r o   d e   l o s   o b j e t i v o s   y   e s t r a t e g i a   d e l   n e g o c i o / � r e a / p r o c e s o / u n i d a d ? < / K e y > < / D i a g r a m O b j e c t K e y > < D i a g r a m O b j e c t K e y > < K e y > C o l u m n s \ � N o s   g e n e r a r � a   v e n t a j a   c o m p e t i t i v a ,   c o m o   o r g a n i z a c i � n ,   c o m o   u n i d a d   d e   n e g o c i o   /   p r o c e s o ? < / K e y > < / D i a g r a m O b j e c t K e y > < D i a g r a m O b j e c t K e y > < K e y > C o l u m n s \ � H a y   r i e s g o   d e   p � r d i d a ? < / K e y > < / D i a g r a m O b j e c t K e y > < D i a g r a m O b j e c t K e y > < K e y > C o l u m n s \ � S i   l o   p e r d e m o s   � e s   d i f � c i l   r e c u p e r a r l o ? < / K e y > < / D i a g r a m O b j e c t K e y > < D i a g r a m O b j e c t K e y > < K e y > C o l u m n s \ � N o   t e n e r   e s t e   c o n o c i m i e n t o   g e n e r a   r i e s g o s   e n   l a   o r g a n i z a c i � n ?   R e p u t a c i o n a l ,   l e g a l ,   d e   s e g u r i d a d < / K e y > < / D i a g r a m O b j e c t K e y > < D i a g r a m O b j e c t K e y > < K e y > C o l u m n s \ O b s e r v a c i o n e s 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 C o l u m n s \ E n f o q u e 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 C o l u m n s \ D o m i n i o   d e   c o n o c i m i e n t o 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 C o l u m n s \ A s i g n a c i � n   d e   c o d i g o 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 C o l u m n s \ C o n o c i m i e n t o s   a s o c i a d o s   S A B E R E S 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 C o l u m n s \ G r a d o   d e   d e s a r r o l l o 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 C o l u m n s \ � I m p a c t a   d i r e c t a m e n t e   a l   l o g r o   d e   l o s   o b j e t i v o s   y   e s t r a t e g i a   d e l   n e g o c i o / � r e a / p r o c e s o / u n i d a d ? 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 C o l u m n s \ � N o s   g e n e r a r � a   v e n t a j a   c o m p e t i t i v a ,   c o m o   o r g a n i z a c i � n ,   c o m o   u n i d a d   d e   n e g o c i o   /   p r o c e s o ? 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 C o l u m n s \ � H a y   r i e s g o   d e   p � r d i d a ? 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 C o l u m n s \ � S i   l o   p e r d e m o s   � e s   d i f � c i l   r e c u p e r a r l o ? 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 C o l u m n s \ � N o   t e n e r   e s t e   c o n o c i m i e n t o   g e n e r a   r i e s g o s   e n   l a   o r g a n i z a c i � n ?   R e p u t a c i o n a l ,   l e g a l ,   d e   s e g u r i d a d 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 C o l u m n s \ O b s e r v a c i o n e s 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 t A c t i v o s _ c o n o c i m i e n t o 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 t A c t i v o s _ c o n o c i m i e n t o 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  S a b e r < / K e y > < / D i a g r a m O b j e c t K e y > < D i a g r a m O b j e c t K e y > < K e y > C o l u m n s \ D o c u m e n t a c i � n   ( e x p l � c i t o ) < / K e y > < / D i a g r a m O b j e c t K e y > < D i a g r a m O b j e c t K e y > < K e y > C o l u m n s \ P u b l i c a c i o n e s   ( e x p l � c i t o ) < / K e y > < / D i a g r a m O b j e c t K e y > < D i a g r a m O b j e c t K e y > < K e y > C o l u m n s \ S i s t e m a   d e   i n f o r m a c i � n   ( e x p l � c i t o ) < / K e y > < / D i a g r a m O b j e c t K e y > < D i a g r a m O b j e c t K e y > < K e y > C o l u m n s \ P r o d u c t o s   /   s e r v i c i o s   ( e x p l � c i t o ) < / K e y > < / D i a g r a m O b j e c t K e y > < D i a g r a m O b j e c t K e y > < K e y > C o l u m n s \ P a t e n t e s   ( e x p l � c i t o ) < / K e y > < / D i a g r a m O b j e c t K e y > < D i a g r a m O b j e c t K e y > < K e y > C o l u m n s \ O t r o s   ( e x p l � c i t o ) < / K e y > < / D i a g r a m O b j e c t K e y > < D i a g r a m O b j e c t K e y > < K e y > C o l u m n s \ P e r s o n a s   ( t � c i t o ) < / K e y > < / D i a g r a m O b j e c t K e y > < D i a g r a m O b j e c t K e y > < K e y > C o l u m n s \ R o l e s   ( t a c i t o / r o l e s   d e f i n i d o s   e n   l a   a u d i t o r � a   d e   c o n o c i m i e n t o ) < / K e y > < / D i a g r a m O b j e c t K e y > < D i a g r a m O b j e c t K e y > < K e y > C o l u m n s \ � r e a s   a l i a d a s   ( t � c i t o ) < / K e y > < / D i a g r a m O b j e c t K e y > < D i a g r a m O b j e c t K e y > < K e y > C o l u m n s \ A l i a d o s   ( t � c i t o ) < / K e y > < / D i a g r a m O b j e c t K e y > < D i a g r a m O b j e c t K e y > < K e y > C o l u m n s \ P � b l i c o   o b j e t i v o < / K e y > < / D i a g r a m O b j e c t K e y > < D i a g r a m O b j e c t K e y > < K e y > C o l u m n s \ H e r r a m i e n t a   o   m e t o d o l o g � a   a   u t i l i z a r < / K e y > < / D i a g r a m O b j e c t K e y > < D i a g r a m O b j e c t K e y > < K e y > C o l u m n s \ O B S E R V A C I O N E S 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  S a b e r 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 C o l u m n s \ D o c u m e n t a c i � n   ( e x p l � c i t o ) 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 C o l u m n s \ P u b l i c a c i o n e s   ( e x p l � c i t o ) 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 C o l u m n s \ S i s t e m a   d e   i n f o r m a c i � n   ( e x p l � c i t o ) 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 C o l u m n s \ P r o d u c t o s   /   s e r v i c i o s   ( e x p l � c i t o ) 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 C o l u m n s \ P a t e n t e s   ( e x p l � c i t o ) 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 C o l u m n s \ O t r o s   ( e x p l � c i t o ) 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 C o l u m n s \ P e r s o n a s   ( t � c i t o ) 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 C o l u m n s \ R o l e s   ( t a c i t o / r o l e s   d e f i n i d o s   e n   l a   a u d i t o r � a   d e   c o n o c i m i e n t o ) 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 C o l u m n s \ � r e a s   a l i a d a s   ( t � c i t o ) 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 C o l u m n s \ A l i a d o s   ( t � c i t o ) 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 C o l u m n s \ P � b l i c o   o b j e t i v o 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 C o l u m n s \ H e r r a m i e n t a   o   m e t o d o l o g � a   a   u t i l i z a r 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 C o l u m n s \ O B S E R V A C I O N E S 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 t C l i e n t e 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 t C l i e n t e 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 C o l u m n s \ N i t < / K e y > < / D i a g r a m O b j e c t K e y > < D i a g r a m O b j e c t K e y > < K e y > C o l u m n s \ N o m b r e < / K e y > < / D i a g r a m O b j e c t K e y > < D i a g r a m O b j e c t K e y > < K e y > C o l u m n s \ S e c t o r < / K e y > < / D i a g r a m O b j e c t K e y > < D i a g r a m O b j e c t K e y > < K e y > C o l u m n s \ F e c h a   d e   r e g i s t r o < / K e y > < / D i a g r a m O b j e c t K e y > < D i a g r a m O b j e c t K e y > < K e y > C o l u m n s \ O b s e r v a c i o n e s 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 C o l u m n s \ N i t 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 d e   r e g i s t r o 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 C o l u m n s \ O b s e r v a c i o n e s 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 t H e r r a m i e n t a s _ t e c n o l o g i a s 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 t H e r r a m i e n t a s _ t e c n o l o g i a s 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 C o l u m n s \ H e r r a m i e n t a   /   m e t o d o l o g � a < / K e y > < / D i a g r a m O b j e c t K e y > < D i a g r a m O b j e c t K e y > < K e y > C o l u m n s \ P � b l i c o   o b j e t i v o   ( a s o c i a r   d e   a c u e r d o   c o n   e l   B u y e r   p e r s o n a   o   c a r a c t e r i z a c i � n ) < / K e y > < / D i a g r a m O b j e c t K e y > < D i a g r a m O b j e c t K e y > < K e y > C o l u m n s \ � C u � n d o   u t i l i z a r l a ?   -   U n o   a   u n o < / K e y > < / D i a g r a m O b j e c t K e y > < D i a g r a m O b j e c t K e y > < K e y > C o l u m n s \ � C u � n d o   u t i l i z a r l a ?   -   U n o   a   v a r i o s < / K e y > < / D i a g r a m O b j e c t K e y > < D i a g r a m O b j e c t K e y > < K e y > C o l u m n s \ C o l a b o r a t i v o   o   C r e a c i � n   d e   c o n o c i m i e n t o < / K e y > < / D i a g r a m O b j e c t K e y > < D i a g r a m O b j e c t K e y > < K e y > C o l u m n s \ T - T   ( T :   t � c i t o ;   E :   e x p l � c i t o ) < / K e y > < / D i a g r a m O b j e c t K e y > < D i a g r a m O b j e c t K e y > < K e y > C o l u m n s \ T - E   ( T :   t � c i t o ;   E :   e x p l � c i t o ) < / K e y > < / D i a g r a m O b j e c t K e y > < D i a g r a m O b j e c t K e y > < K e y > C o l u m n s \ E - E   ( T :   t � c i t o ;   E :   e x p l � c i t o ) < / K e y > < / D i a g r a m O b j e c t K e y > < D i a g r a m O b j e c t K e y > < K e y > C o l u m n s \ E - T   ( T :   t � c i t o ;   E :   e x p l � c i t o ) 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 C o l u m n s \ H e r r a m i e n t a   /   m e t o d o l o g � a 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 C o l u m n s \ P � b l i c o   o b j e t i v o   ( a s o c i a r   d e   a c u e r d o   c o n   e l   B u y e r   p e r s o n a   o   c a r a c t e r i z a c i � n ) 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 C o l u m n s \ � C u � n d o   u t i l i z a r l a ?   -   U n o   a   u n o 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 C o l u m n s \ � C u � n d o   u t i l i z a r l a ?   -   U n o   a   v a r i o s 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 C o l u m n s \ C o l a b o r a t i v o   o   C r e a c i � n   d e   c o n o c i m i e n t o 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 C o l u m n s \ T - T   ( T :   t � c i t o ;   E :   e x p l � c i t o ) 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 C o l u m n s \ T - E   ( T :   t � c i t o ;   E :   e x p l � c i t o ) 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 C o l u m n s \ E - E   ( T :   t � c i t o ;   E :   e x p l � c i t o ) 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 C o l u m n s \ E - T   ( T :   t � c i t o ;   E :   e x p l � c i t o ) 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 T a g s \ T a b l e s \ & l t ; T a b l e s \ t C l i e n t e & g t ; < / K e y > < / D i a g r a m O b j e c t K e y > < D i a g r a m O b j e c t K e y > < K e y > D y n a m i c   T a g s \ T a b l e s \ & l t ; T a b l e s \ t C o d i g o _ p r o y e c t o & g t ; < / K e y > < / D i a g r a m O b j e c t K e y > < D i a g r a m O b j e c t K e y > < K e y > D y n a m i c   T a g s \ T a b l e s \ & l t ; T a b l e s \ t P l a n e a c i o n & g t ; < / K e y > < / D i a g r a m O b j e c t K e y > < D i a g r a m O b j e c t K e y > < K e y > D y n a m i c   T a g s \ T a b l e s \ & l t ; T a b l e s \ t S a b e r e s _ y _ c r i t i c i d a d & g t ; < / K e y > < / D i a g r a m O b j e c t K e y > < D i a g r a m O b j e c t K e y > < K e y > D y n a m i c   T a g s \ T a b l e s \ & l t ; T a b l e s \ t A c t i v o s _ c o n o c i m i e n t o & g t ; < / K e y > < / D i a g r a m O b j e c t K e y > < D i a g r a m O b j e c t K e y > < K e y > D y n a m i c   T a g s \ T a b l e s \ & l t ; T a b l e s \ t H e r r a m i e n t a s _ t e c n o l o g i a s & g t ; < / K e y > < / D i a g r a m O b j e c t K e y > < D i a g r a m O b j e c t K e y > < K e y > T a b l e s \ t C l i e n t e < / K e y > < / D i a g r a m O b j e c t K e y > < D i a g r a m O b j e c t K e y > < K e y > T a b l e s \ t C l i e n t e \ C o l u m n s \ N i t < / K e y > < / D i a g r a m O b j e c t K e y > < D i a g r a m O b j e c t K e y > < K e y > T a b l e s \ t C l i e n t e \ C o l u m n s \ N o m b r e < / K e y > < / D i a g r a m O b j e c t K e y > < D i a g r a m O b j e c t K e y > < K e y > T a b l e s \ t C l i e n t e \ C o l u m n s \ S e c t o r < / K e y > < / D i a g r a m O b j e c t K e y > < D i a g r a m O b j e c t K e y > < K e y > T a b l e s \ t C l i e n t e \ C o l u m n s \ F e c h a   d e   r e g i s t r o < / K e y > < / D i a g r a m O b j e c t K e y > < D i a g r a m O b j e c t K e y > < K e y > T a b l e s \ t C l i e n t e \ C o l u m n s \ O b s e r v a c i o n e s < / K e y > < / D i a g r a m O b j e c t K e y > < D i a g r a m O b j e c t K e y > < K e y > T a b l e s \ t C o d i g o _ p r o y e c t o < / K e y > < / D i a g r a m O b j e c t K e y > < D i a g r a m O b j e c t K e y > < K e y > T a b l e s \ t C o d i g o _ p r o y e c t o \ C o l u m n s \ A s i g n a c i o n   C o d i g o   P r o y e c t o < / K e y > < / D i a g r a m O b j e c t K e y > < D i a g r a m O b j e c t K e y > < K e y > T a b l e s \ t C o d i g o _ p r o y e c t o \ C o l u m n s \ C l i e n t e < / K e y > < / D i a g r a m O b j e c t K e y > < D i a g r a m O b j e c t K e y > < K e y > T a b l e s \ t C o d i g o _ p r o y e c t o \ C o l u m n s \ N i t < / K e y > < / D i a g r a m O b j e c t K e y > < D i a g r a m O b j e c t K e y > < K e y > T a b l e s \ t C o d i g o _ p r o y e c t o \ C o l u m n s \ N o m b r e   P r o y e c t o < / K e y > < / D i a g r a m O b j e c t K e y > < D i a g r a m O b j e c t K e y > < K e y > T a b l e s \ t C o d i g o _ p r o y e c t o \ C o l u m n s \ E s t a d o < / K e y > < / D i a g r a m O b j e c t K e y > < D i a g r a m O b j e c t K e y > < K e y > T a b l e s \ t C o d i g o _ p r o y e c t o \ C o l u m n s \ F e c h a   d e   a c t u a l i z a c i o n   d e l   e s t a d o < / K e y > < / D i a g r a m O b j e c t K e y > < D i a g r a m O b j e c t K e y > < K e y > T a b l e s \ t C o d i g o _ p r o y e c t o \ C o l u m n s \ O b s e r v a c i o n e s < / K e y > < / D i a g r a m O b j e c t K e y > < D i a g r a m O b j e c t K e y > < K e y > T a b l e s \ t P l a n e a c i o n < / K e y > < / D i a g r a m O b j e c t K e y > < D i a g r a m O b j e c t K e y > < K e y > T a b l e s \ t P l a n e a c i o n \ C o l u m n s \ C o d i g o   P r o y e c t o < / K e y > < / D i a g r a m O b j e c t K e y > < D i a g r a m O b j e c t K e y > < K e y > T a b l e s \ t P l a n e a c i o n \ C o l u m n s \ E n f o q u e < / K e y > < / D i a g r a m O b j e c t K e y > < D i a g r a m O b j e c t K e y > < K e y > T a b l e s \ t P l a n e a c i o n \ C o l u m n s \ D o m i n i o   d e   c o n o c i m i e n t o < / K e y > < / D i a g r a m O b j e c t K e y > < D i a g r a m O b j e c t K e y > < K e y > T a b l e s \ t P l a n e a c i o n \ C o l u m n s \ L � d e r   d e   l a   m e s a   d e   c o n o c i m i e n t o < / K e y > < / D i a g r a m O b j e c t K e y > < D i a g r a m O b j e c t K e y > < K e y > T a b l e s \ t P l a n e a c i o n \ C o l u m n s \ I n t e g r a n t e s   ( m a x .   8 ) < / K e y > < / D i a g r a m O b j e c t K e y > < D i a g r a m O b j e c t K e y > < K e y > T a b l e s \ t P l a n e a c i o n \ C o l u m n s \ F e c h a   d e   e j e c u c i � n < / K e y > < / D i a g r a m O b j e c t K e y > < D i a g r a m O b j e c t K e y > < K e y > T a b l e s \ t S a b e r e s _ y _ c r i t i c i d a d < / K e y > < / D i a g r a m O b j e c t K e y > < D i a g r a m O b j e c t K e y > < K e y > T a b l e s \ t S a b e r e s _ y _ c r i t i c i d a d \ C o l u m n s \ C o d i g o   P r o y e c t o < / K e y > < / D i a g r a m O b j e c t K e y > < D i a g r a m O b j e c t K e y > < K e y > T a b l e s \ t S a b e r e s _ y _ c r i t i c i d a d \ C o l u m n s \ E n f o q u e < / K e y > < / D i a g r a m O b j e c t K e y > < D i a g r a m O b j e c t K e y > < K e y > T a b l e s \ t S a b e r e s _ y _ c r i t i c i d a d \ C o l u m n s \ D o m i n i o   d e   c o n o c i m i e n t o < / K e y > < / D i a g r a m O b j e c t K e y > < D i a g r a m O b j e c t K e y > < K e y > T a b l e s \ t S a b e r e s _ y _ c r i t i c i d a d \ C o l u m n s \ A s i g n a c i � n   d e   c o d i g o < / K e y > < / D i a g r a m O b j e c t K e y > < D i a g r a m O b j e c t K e y > < K e y > T a b l e s \ t S a b e r e s _ y _ c r i t i c i d a d \ C o l u m n s \ C o n o c i m i e n t o s   a s o c i a d o s   S A B E R E S < / K e y > < / D i a g r a m O b j e c t K e y > < D i a g r a m O b j e c t K e y > < K e y > T a b l e s \ t S a b e r e s _ y _ c r i t i c i d a d \ C o l u m n s \ G r a d o   d e   d e s a r r o l l o < / K e y > < / D i a g r a m O b j e c t K e y > < D i a g r a m O b j e c t K e y > < K e y > T a b l e s \ t S a b e r e s _ y _ c r i t i c i d a d \ C o l u m n s \ � I m p a c t a   d i r e c t a m e n t e   a l   l o g r o   d e   l o s   o b j e t i v o s   y   e s t r a t e g i a   d e l   n e g o c i o / � r e a / p r o c e s o / u n i d a d ? < / K e y > < / D i a g r a m O b j e c t K e y > < D i a g r a m O b j e c t K e y > < K e y > T a b l e s \ t S a b e r e s _ y _ c r i t i c i d a d \ C o l u m n s \ � N o s   g e n e r a r � a   v e n t a j a   c o m p e t i t i v a ,   c o m o   o r g a n i z a c i � n ,   c o m o   u n i d a d   d e   n e g o c i o   /   p r o c e s o ? < / K e y > < / D i a g r a m O b j e c t K e y > < D i a g r a m O b j e c t K e y > < K e y > T a b l e s \ t S a b e r e s _ y _ c r i t i c i d a d \ C o l u m n s \ � H a y   r i e s g o   d e   p � r d i d a ? < / K e y > < / D i a g r a m O b j e c t K e y > < D i a g r a m O b j e c t K e y > < K e y > T a b l e s \ t S a b e r e s _ y _ c r i t i c i d a d \ C o l u m n s \ � S i   l o   p e r d e m o s   � e s   d i f � c i l   r e c u p e r a r l o ? < / K e y > < / D i a g r a m O b j e c t K e y > < D i a g r a m O b j e c t K e y > < K e y > T a b l e s \ t S a b e r e s _ y _ c r i t i c i d a d \ C o l u m n s \ � N o   t e n e r   e s t e   c o n o c i m i e n t o   g e n e r a   r i e s g o s   e n   l a   o r g a n i z a c i � n ?   R e p u t a c i o n a l ,   l e g a l ,   d e   s e g u r i d a d < / K e y > < / D i a g r a m O b j e c t K e y > < D i a g r a m O b j e c t K e y > < K e y > T a b l e s \ t S a b e r e s _ y _ c r i t i c i d a d \ C o l u m n s \ O b s e r v a c i o n e s < / K e y > < / D i a g r a m O b j e c t K e y > < D i a g r a m O b j e c t K e y > < K e y > T a b l e s \ t A c t i v o s _ c o n o c i m i e n t o < / K e y > < / D i a g r a m O b j e c t K e y > < D i a g r a m O b j e c t K e y > < K e y > T a b l e s \ t A c t i v o s _ c o n o c i m i e n t o \ C o l u m n s \ C o d i g o   S a b e r < / K e y > < / D i a g r a m O b j e c t K e y > < D i a g r a m O b j e c t K e y > < K e y > T a b l e s \ t A c t i v o s _ c o n o c i m i e n t o \ C o l u m n s \ D o c u m e n t a c i � n   ( e x p l � c i t o ) < / K e y > < / D i a g r a m O b j e c t K e y > < D i a g r a m O b j e c t K e y > < K e y > T a b l e s \ t A c t i v o s _ c o n o c i m i e n t o \ C o l u m n s \ P u b l i c a c i o n e s   ( e x p l � c i t o ) < / K e y > < / D i a g r a m O b j e c t K e y > < D i a g r a m O b j e c t K e y > < K e y > T a b l e s \ t A c t i v o s _ c o n o c i m i e n t o \ C o l u m n s \ S i s t e m a   d e   i n f o r m a c i � n   ( e x p l � c i t o ) < / K e y > < / D i a g r a m O b j e c t K e y > < D i a g r a m O b j e c t K e y > < K e y > T a b l e s \ t A c t i v o s _ c o n o c i m i e n t o \ C o l u m n s \ P r o d u c t o s   /   s e r v i c i o s   ( e x p l � c i t o ) < / K e y > < / D i a g r a m O b j e c t K e y > < D i a g r a m O b j e c t K e y > < K e y > T a b l e s \ t A c t i v o s _ c o n o c i m i e n t o \ C o l u m n s \ P a t e n t e s   ( e x p l � c i t o ) < / K e y > < / D i a g r a m O b j e c t K e y > < D i a g r a m O b j e c t K e y > < K e y > T a b l e s \ t A c t i v o s _ c o n o c i m i e n t o \ C o l u m n s \ O t r o s   ( e x p l � c i t o ) < / K e y > < / D i a g r a m O b j e c t K e y > < D i a g r a m O b j e c t K e y > < K e y > T a b l e s \ t A c t i v o s _ c o n o c i m i e n t o \ C o l u m n s \ P e r s o n a s   ( t � c i t o ) < / K e y > < / D i a g r a m O b j e c t K e y > < D i a g r a m O b j e c t K e y > < K e y > T a b l e s \ t A c t i v o s _ c o n o c i m i e n t o \ C o l u m n s \ R o l e s   ( t a c i t o / r o l e s   d e f i n i d o s   e n   l a   a u d i t o r � a   d e   c o n o c i m i e n t o ) < / K e y > < / D i a g r a m O b j e c t K e y > < D i a g r a m O b j e c t K e y > < K e y > T a b l e s \ t A c t i v o s _ c o n o c i m i e n t o \ C o l u m n s \ � r e a s   a l i a d a s   ( t � c i t o ) < / K e y > < / D i a g r a m O b j e c t K e y > < D i a g r a m O b j e c t K e y > < K e y > T a b l e s \ t A c t i v o s _ c o n o c i m i e n t o \ C o l u m n s \ A l i a d o s   ( t � c i t o ) < / K e y > < / D i a g r a m O b j e c t K e y > < D i a g r a m O b j e c t K e y > < K e y > T a b l e s \ t A c t i v o s _ c o n o c i m i e n t o \ C o l u m n s \ P � b l i c o   o b j e t i v o < / K e y > < / D i a g r a m O b j e c t K e y > < D i a g r a m O b j e c t K e y > < K e y > T a b l e s \ t A c t i v o s _ c o n o c i m i e n t o \ C o l u m n s \ H e r r a m i e n t a   o   m e t o d o l o g � a   a   u t i l i z a r < / K e y > < / D i a g r a m O b j e c t K e y > < D i a g r a m O b j e c t K e y > < K e y > T a b l e s \ t A c t i v o s _ c o n o c i m i e n t o \ C o l u m n s \ O B S E R V A C I O N E S < / K e y > < / D i a g r a m O b j e c t K e y > < D i a g r a m O b j e c t K e y > < K e y > T a b l e s \ t H e r r a m i e n t a s _ t e c n o l o g i a s < / K e y > < / D i a g r a m O b j e c t K e y > < D i a g r a m O b j e c t K e y > < K e y > T a b l e s \ t H e r r a m i e n t a s _ t e c n o l o g i a s \ C o l u m n s \ H e r r a m i e n t a   /   m e t o d o l o g � a < / K e y > < / D i a g r a m O b j e c t K e y > < D i a g r a m O b j e c t K e y > < K e y > T a b l e s \ t H e r r a m i e n t a s _ t e c n o l o g i a s \ C o l u m n s \ P � b l i c o   o b j e t i v o   ( a s o c i a r   d e   a c u e r d o   c o n   e l   B u y e r   p e r s o n a   o   c a r a c t e r i z a c i � n ) < / K e y > < / D i a g r a m O b j e c t K e y > < D i a g r a m O b j e c t K e y > < K e y > T a b l e s \ t H e r r a m i e n t a s _ t e c n o l o g i a s \ C o l u m n s \ � C u � n d o   u t i l i z a r l a ?   -   U n o   a   u n o < / K e y > < / D i a g r a m O b j e c t K e y > < D i a g r a m O b j e c t K e y > < K e y > T a b l e s \ t H e r r a m i e n t a s _ t e c n o l o g i a s \ C o l u m n s \ � C u � n d o   u t i l i z a r l a ?   -   U n o   a   v a r i o s < / K e y > < / D i a g r a m O b j e c t K e y > < D i a g r a m O b j e c t K e y > < K e y > T a b l e s \ t H e r r a m i e n t a s _ t e c n o l o g i a s \ C o l u m n s \ C o l a b o r a t i v o   o   C r e a c i � n   d e   c o n o c i m i e n t o < / K e y > < / D i a g r a m O b j e c t K e y > < D i a g r a m O b j e c t K e y > < K e y > T a b l e s \ t H e r r a m i e n t a s _ t e c n o l o g i a s \ C o l u m n s \ T - T   ( T :   t � c i t o ;   E :   e x p l � c i t o ) < / K e y > < / D i a g r a m O b j e c t K e y > < D i a g r a m O b j e c t K e y > < K e y > T a b l e s \ t H e r r a m i e n t a s _ t e c n o l o g i a s \ C o l u m n s \ T - E   ( T :   t � c i t o ;   E :   e x p l � c i t o ) < / K e y > < / D i a g r a m O b j e c t K e y > < D i a g r a m O b j e c t K e y > < K e y > T a b l e s \ t H e r r a m i e n t a s _ t e c n o l o g i a s \ C o l u m n s \ E - E   ( T :   t � c i t o ;   E :   e x p l � c i t o ) < / K e y > < / D i a g r a m O b j e c t K e y > < D i a g r a m O b j e c t K e y > < K e y > T a b l e s \ t H e r r a m i e n t a s _ t e c n o l o g i a s \ C o l u m n s \ E - T   ( T :   t � c i t o ;   E :   e x p l � c i t o ) < / K e y > < / D i a g r a m O b j e c t K e y > < D i a g r a m O b j e c t K e y > < K e y > R e l a t i o n s h i p s \ & l t ; T a b l e s \ t C o d i g o _ p r o y e c t o \ C o l u m n s \ N i t & g t ; - & l t ; T a b l e s \ t C l i e n t e \ C o l u m n s \ N i t & g t ; < / K e y > < / D i a g r a m O b j e c t K e y > < D i a g r a m O b j e c t K e y > < K e y > R e l a t i o n s h i p s \ & l t ; T a b l e s \ t C o d i g o _ p r o y e c t o \ C o l u m n s \ N i t & g t ; - & l t ; T a b l e s \ t C l i e n t e \ C o l u m n s \ N i t & g t ; \ F K < / K e y > < / D i a g r a m O b j e c t K e y > < D i a g r a m O b j e c t K e y > < K e y > R e l a t i o n s h i p s \ & l t ; T a b l e s \ t C o d i g o _ p r o y e c t o \ C o l u m n s \ N i t & g t ; - & l t ; T a b l e s \ t C l i e n t e \ C o l u m n s \ N i t & g t ; \ P K < / K e y > < / D i a g r a m O b j e c t K e y > < D i a g r a m O b j e c t K e y > < K e y > R e l a t i o n s h i p s \ & l t ; T a b l e s \ t C o d i g o _ p r o y e c t o \ C o l u m n s \ N i t & g t ; - & l t ; T a b l e s \ t C l i e n t e \ C o l u m n s \ N i t & g t ; \ C r o s s F i l t e r < / K e y > < / D i a g r a m O b j e c t K e y > < D i a g r a m O b j e c t K e y > < K e y > R e l a t i o n s h i p s \ & l t ; T a b l e s \ t S a b e r e s _ y _ c r i t i c i d a d \ C o l u m n s \ C o d i g o   P r o y e c t o & g t ; - & l t ; T a b l e s \ t C o d i g o _ p r o y e c t o \ C o l u m n s \ A s i g n a c i o n   C o d i g o   P r o y e c t o & g t ; < / K e y > < / D i a g r a m O b j e c t K e y > < D i a g r a m O b j e c t K e y > < K e y > R e l a t i o n s h i p s \ & l t ; T a b l e s \ t S a b e r e s _ y _ c r i t i c i d a d \ C o l u m n s \ C o d i g o   P r o y e c t o & g t ; - & l t ; T a b l e s \ t C o d i g o _ p r o y e c t o \ C o l u m n s \ A s i g n a c i o n   C o d i g o   P r o y e c t o & g t ; \ F K < / K e y > < / D i a g r a m O b j e c t K e y > < D i a g r a m O b j e c t K e y > < K e y > R e l a t i o n s h i p s \ & l t ; T a b l e s \ t S a b e r e s _ y _ c r i t i c i d a d \ C o l u m n s \ C o d i g o   P r o y e c t o & g t ; - & l t ; T a b l e s \ t C o d i g o _ p r o y e c t o \ C o l u m n s \ A s i g n a c i o n   C o d i g o   P r o y e c t o & g t ; \ P K < / K e y > < / D i a g r a m O b j e c t K e y > < D i a g r a m O b j e c t K e y > < K e y > R e l a t i o n s h i p s \ & l t ; T a b l e s \ t S a b e r e s _ y _ c r i t i c i d a d \ C o l u m n s \ C o d i g o   P r o y e c t o & g t ; - & l t ; T a b l e s \ t C o d i g o _ p r o y e c t o \ C o l u m n s \ A s i g n a c i o n   C o d i g o   P r o y e c t o & g t ; \ C r o s s F i l t e r < / K e y > < / D i a g r a m O b j e c t K e y > < D i a g r a m O b j e c t K e y > < K e y > R e l a t i o n s h i p s \ & l t ; T a b l e s \ t S a b e r e s _ y _ c r i t i c i d a d \ C o l u m n s \ C o d i g o   P r o y e c t o & g t ; - & l t ; T a b l e s \ t P l a n e a c i o n \ C o l u m n s \ C o d i g o   P r o y e c t o & g t ; < / K e y > < / D i a g r a m O b j e c t K e y > < D i a g r a m O b j e c t K e y > < K e y > R e l a t i o n s h i p s \ & l t ; T a b l e s \ t S a b e r e s _ y _ c r i t i c i d a d \ C o l u m n s \ C o d i g o   P r o y e c t o & g t ; - & l t ; T a b l e s \ t P l a n e a c i o n \ C o l u m n s \ C o d i g o   P r o y e c t o & g t ; \ F K < / K e y > < / D i a g r a m O b j e c t K e y > < D i a g r a m O b j e c t K e y > < K e y > R e l a t i o n s h i p s \ & l t ; T a b l e s \ t S a b e r e s _ y _ c r i t i c i d a d \ C o l u m n s \ C o d i g o   P r o y e c t o & g t ; - & l t ; T a b l e s \ t P l a n e a c i o n \ C o l u m n s \ C o d i g o   P r o y e c t o & g t ; \ P K < / K e y > < / D i a g r a m O b j e c t K e y > < D i a g r a m O b j e c t K e y > < K e y > R e l a t i o n s h i p s \ & l t ; T a b l e s \ t S a b e r e s _ y _ c r i t i c i d a d \ C o l u m n s \ C o d i g o   P r o y e c t o & g t ; - & l t ; T a b l e s \ t P l a n e a c i o n \ C o l u m n s \ C o d i g o   P r o y e c t o & g t ; \ C r o s s F i l t e r < / K e y > < / D i a g r a m O b j e c t K e y > < D i a g r a m O b j e c t K e y > < K e y > R e l a t i o n s h i p s \ & l t ; T a b l e s \ t A c t i v o s _ c o n o c i m i e n t o \ C o l u m n s \ C o d i g o   S a b e r & g t ; - & l t ; T a b l e s \ t S a b e r e s _ y _ c r i t i c i d a d \ C o l u m n s \ A s i g n a c i � n   d e   c o d i g o & g t ; < / K e y > < / D i a g r a m O b j e c t K e y > < D i a g r a m O b j e c t K e y > < K e y > R e l a t i o n s h i p s \ & l t ; T a b l e s \ t A c t i v o s _ c o n o c i m i e n t o \ C o l u m n s \ C o d i g o   S a b e r & g t ; - & l t ; T a b l e s \ t S a b e r e s _ y _ c r i t i c i d a d \ C o l u m n s \ A s i g n a c i � n   d e   c o d i g o & g t ; \ F K < / K e y > < / D i a g r a m O b j e c t K e y > < D i a g r a m O b j e c t K e y > < K e y > R e l a t i o n s h i p s \ & l t ; T a b l e s \ t A c t i v o s _ c o n o c i m i e n t o \ C o l u m n s \ C o d i g o   S a b e r & g t ; - & l t ; T a b l e s \ t S a b e r e s _ y _ c r i t i c i d a d \ C o l u m n s \ A s i g n a c i � n   d e   c o d i g o & g t ; \ P K < / K e y > < / D i a g r a m O b j e c t K e y > < D i a g r a m O b j e c t K e y > < K e y > R e l a t i o n s h i p s \ & l t ; T a b l e s \ t A c t i v o s _ c o n o c i m i e n t o \ C o l u m n s \ C o d i g o   S a b e r & g t ; - & l t ; T a b l e s \ t S a b e r e s _ y _ c r i t i c i d a d \ C o l u m n s \ A s i g n a c i � n   d e   c o d i g o & g t ; \ C r o s s F i l t e r < / K e y > < / D i a g r a m O b j e c t K e y > < D i a g r a m O b j e c t K e y > < K e y > R e l a t i o n s h i p s \ & l t ; T a b l e s \ t A c t i v o s _ c o n o c i m i e n t o \ C o l u m n s \ H e r r a m i e n t a   o   m e t o d o l o g � a   a   u t i l i z a r & g t ; - & l t ; T a b l e s \ t H e r r a m i e n t a s _ t e c n o l o g i a s \ C o l u m n s \ H e r r a m i e n t a   /   m e t o d o l o g � a & g t ; < / K e y > < / D i a g r a m O b j e c t K e y > < D i a g r a m O b j e c t K e y > < K e y > R e l a t i o n s h i p s \ & l t ; T a b l e s \ t A c t i v o s _ c o n o c i m i e n t o \ C o l u m n s \ H e r r a m i e n t a   o   m e t o d o l o g � a   a   u t i l i z a r & g t ; - & l t ; T a b l e s \ t H e r r a m i e n t a s _ t e c n o l o g i a s \ C o l u m n s \ H e r r a m i e n t a   /   m e t o d o l o g � a & g t ; \ F K < / K e y > < / D i a g r a m O b j e c t K e y > < D i a g r a m O b j e c t K e y > < K e y > R e l a t i o n s h i p s \ & l t ; T a b l e s \ t A c t i v o s _ c o n o c i m i e n t o \ C o l u m n s \ H e r r a m i e n t a   o   m e t o d o l o g � a   a   u t i l i z a r & g t ; - & l t ; T a b l e s \ t H e r r a m i e n t a s _ t e c n o l o g i a s \ C o l u m n s \ H e r r a m i e n t a   /   m e t o d o l o g � a & g t ; \ P K < / K e y > < / D i a g r a m O b j e c t K e y > < D i a g r a m O b j e c t K e y > < K e y > R e l a t i o n s h i p s \ & l t ; T a b l e s \ t A c t i v o s _ c o n o c i m i e n t o \ C o l u m n s \ H e r r a m i e n t a   o   m e t o d o l o g � a   a   u t i l i z a r & g t ; - & l t ; T a b l e s \ t H e r r a m i e n t a s _ t e c n o l o g i a s \ C o l u m n s \ H e r r a m i e n t a   /   m e t o d o l o g � a & g t ; \ C r o s s F i l t e r < / K e y > < / D i a g r a m O b j e c t K e y > < / A l l K e y s > < S e l e c t e d K e y s > < D i a g r a m O b j e c t K e y > < K e y > T a b l e s \ t A c t i v o s _ c o n o c i m i e n t o 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 8 5 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 T a g s \ T a b l e s \ & l t ; T a b l e s \ t C l i e n t e & g t ; 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 T a g s \ T a b l e s \ & l t ; T a b l e s \ t C o d i g o _ p r o y e c t o & g t ; 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 T a g s \ T a b l e s \ & l t ; T a b l e s \ t P l a n e a c i o n & g t ; 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 T a g s \ T a b l e s \ & l t ; T a b l e s \ t S a b e r e s _ y _ c r i t i c i d a d & g t ; 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 T a g s \ T a b l e s \ & l t ; T a b l e s \ t A c t i v o s _ c o n o c i m i e n t o & g t ; 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 T a g s \ T a b l e s \ & l t ; T a b l e s \ t H e r r a m i e n t a s _ t e c n o l o g i a s & g t ; 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 T a b l e s \ t C l i e n t e < / K e y > < / a : K e y > < a : V a l u e   i : t y p e = " D i a g r a m D i s p l a y N o d e V i e w S t a t e " > < H e i g h t > 1 7 7 . 3 3 3 3 3 3 3 3 3 3 3 3 3 4 < / H e i g h t > < I s E x p a n d e d > t r u e < / I s E x p a n d e d > < L a y e d O u t > t r u e < / L a y e d O u t > < L e f t > 1 3 6 . 6 6 6 6 6 6 6 6 6 6 6 6 6 9 < / L e f t > < T a b I n d e x > 4 < / T a b I n d e x > < T o p > 2 8 2 . 6 6 6 6 6 6 6 6 6 6 6 6 6 9 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 T a b l e s \ t C l i e n t e \ C o l u m n s \ N i t 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 T a b l e s \ t C l i e n t e \ C o l u m n s \ N o m b r e 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 T a b l e s \ t C l i e n t e \ C o l u m n s \ S e c t o r 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 T a b l e s \ t C l i e n t e \ C o l u m n s \ F e c h a   d e   r e g i s t r o 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 T a b l e s \ t C l i e n t e \ C o l u m n s \ O b s e r v a c i o n e s 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 T a b l e s \ t C o d i g o _ p r o y e c t o < / K e y > < / a : K e y > < a : V a l u e   i : t y p e = " D i a g r a m D i s p l a y N o d e V i e w S t a t e " > < H e i g h t > 2 2 3 . 3 3 3 3 3 3 3 3 3 3 3 3 3 4 < / H e i g h t > < I s E x p a n d e d > t r u e < / I s E x p a n d e d > < L a y e d O u t > t r u e < / L a y e d O u t > < L e f t > 6 0 . 5 7 0 4 7 7 2 3 4 3 3 2 5 4 3 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 T a b l e s \ t C o d i g o _ p r o y e c t o \ C o l u m n s \ A s i g n a c i o n   C o d i g o   P r o y e c t o 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 T a b l e s \ t C o d i g o _ p r o y e c t o \ C o l u m n s \ C l i e n t e 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 T a b l e s \ t C o d i g o _ p r o y e c t o \ C o l u m n s \ N i t 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 T a b l e s \ t C o d i g o _ p r o y e c t o \ C o l u m n s \ N o m b r e   P r o y e c t o 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 T a b l e s \ t C o d i g o _ p r o y e c t o \ C o l u m n s \ E s t a d o 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 T a b l e s \ t C o d i g o _ p r o y e c t o \ C o l u m n s \ F e c h a   d e   a c t u a l i z a c i o n   d e l  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 T a b l e s \ t C o d i g o _ p r o y e c t o \ C o l u m n s \ O b s e r v a c i o n e s 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 T a b l e s \ t P l a n e a c i o n < / K e y > < / a : K e y > < a : V a l u e   i : t y p e = " D i a g r a m D i s p l a y N o d e V i e w S t a t e " > < H e i g h t > 2 1 0 . 6 6 6 6 6 6 6 6 6 6 6 6 6 6 < / H e i g h t > < I s E x p a n d e d > t r u e < / I s E x p a n d e d > < L a y e d O u t > t r u e < / L a y e d O u t > < L e f t > 6 0 6 . 4 7 4 2 8 7 8 0 1 9 9 8 3 4 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 T a b l e s \ t P l a n e a c i o n \ C o l u m n s \ C o d i g o   P r o y e c t o 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 T a b l e s \ t P l a n e a c i o n \ C o l u m n s \ E n f o q u e 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 T a b l e s \ t P l a n e a c i o n \ C o l u m n s \ D o m i n i o   d e   c o n o c i m i e n t o 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 T a b l e s \ t P l a n e a c i o n \ C o l u m n s \ L � d e r   d e   l a   m e s a   d e   c o n o c i m i e n t o 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 T a b l e s \ t P l a n e a c i o n \ C o l u m n s \ I n t e g r a n t e s   ( m a x .   8 ) 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 T a b l e s \ t P l a n e a c i o n \ C o l u m n s \ F e c h a   d e   e j e c u c i � n 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 T a b l e s \ t S a b e r e s _ y _ c r i t i c i d a d < / K e y > < / a : K e y > < a : V a l u e   i : t y p e = " D i a g r a m D i s p l a y N o d e V i e w S t a t e " > < H e i g h t > 3 7 7 . 3 3 3 3 3 3 3 3 3 3 3 3 3 1 < / H e i g h t > < I s E x p a n d e d > t r u e < / I s E x p a n d e d > < L a y e d O u t > t r u e < / L a y e d O u t > < L e f t > 3 6 0 . 2 8 1 9 0 8 9 3 7 3 3 0 0 6 < / L e f t > < T a b I n d e x > 1 < / T a b I n d e x > < W i d t h > 2 2 3 . 5 2 9 4 1 1 7 6 4 7 0 5 8 6 < / W i d t h > < / a : V a l u e > < / a : K e y V a l u e O f D i a g r a m O b j e c t K e y a n y T y p e z b w N T n L X > < a : K e y V a l u e O f D i a g r a m O b j e c t K e y a n y T y p e z b w N T n L X > < a : K e y > < K e y > T a b l e s \ t S a b e r e s _ y _ c r i t i c i d a d \ C o l u m n s \ C o d i g o   P r o y e c t o 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 T a b l e s \ t S a b e r e s _ y _ c r i t i c i d a d \ C o l u m n s \ E n f o q u e 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 T a b l e s \ t S a b e r e s _ y _ c r i t i c i d a d \ C o l u m n s \ D o m i n i o   d e   c o n o c i m i e n t o 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 T a b l e s \ t S a b e r e s _ y _ c r i t i c i d a d \ C o l u m n s \ A s i g n a c i � n   d e  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 T a b l e s \ t S a b e r e s _ y _ c r i t i c i d a d \ C o l u m n s \ C o n o c i m i e n t o s   a s o c i a d o s   S A B E R E S 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 T a b l e s \ t S a b e r e s _ y _ c r i t i c i d a d \ C o l u m n s \ G r a d o   d e   d e s a r r o l l o 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 T a b l e s \ t S a b e r e s _ y _ c r i t i c i d a d \ C o l u m n s \ � I m p a c t a   d i r e c t a m e n t e   a l   l o g r o   d e   l o s   o b j e t i v o s   y   e s t r a t e g i a   d e l   n e g o c i o / � r e a / p r o c e s o / u n i d a d ? 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 T a b l e s \ t S a b e r e s _ y _ c r i t i c i d a d \ C o l u m n s \ � N o s   g e n e r a r � a   v e n t a j a   c o m p e t i t i v a ,   c o m o   o r g a n i z a c i � n ,   c o m o   u n i d a d   d e   n e g o c i o   /   p r o c e s o ? 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 T a b l e s \ t S a b e r e s _ y _ c r i t i c i d a d \ C o l u m n s \ � H a y   r i e s g o   d e   p � r d i d a ? 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 T a b l e s \ t S a b e r e s _ y _ c r i t i c i d a d \ C o l u m n s \ � S i   l o   p e r d e m o s   � e s   d i f � c i l   r e c u p e r a r l o ? 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 T a b l e s \ t S a b e r e s _ y _ c r i t i c i d a d \ C o l u m n s \ � N o   t e n e r   e s t e   c o n o c i m i e n t o   g e n e r a   r i e s g o s   e n   l a   o r g a n i z a c i � n ?   R e p u t a c i o n a l ,   l e g a l ,   d e   s e g u r i d a d 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 T a b l e s \ t S a b e r e s _ y _ c r i t i c i d a d \ C o l u m n s \ O b s e r v a c i o n e s 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 T a b l e s \ t A c t i v o s _ c o n o c i m i e n t o < / K e y > < / a : K e y > < a : V a l u e   i : t y p e = " D i a g r a m D i s p l a y N o d e V i e w S t a t e " > < H e i g h t > 3 9 0 . 6 6 6 6 6 6 6 6 6 6 6 6 8 6 < / H e i g h t > < I s E x p a n d e d > t r u e < / I s E x p a n d e d > < I s F o c u s e d > t r u e < / I s F o c u s e d > < L a y e d O u t > t r u e < / L a y e d O u t > < L e f t > 6 0 6 . 8 5 2 3 8 6 1 7 1 6 6 2 3 7 < / L e f t > < T a b I n d e x > 5 < / T a b I n d e x > < T o p > 2 2 6 . 6 6 6 6 6 6 6 6 6 6 6 6 6 9 < / T o p > < W i d t h > 2 1 1 . 3 3 3 3 3 3 3 3 3 3 3 3 3 7 < / W i d t h > < / a : V a l u e > < / a : K e y V a l u e O f D i a g r a m O b j e c t K e y a n y T y p e z b w N T n L X > < a : K e y V a l u e O f D i a g r a m O b j e c t K e y a n y T y p e z b w N T n L X > < a : K e y > < K e y > T a b l e s \ t A c t i v o s _ c o n o c i m i e n t o \ C o l u m n s \ C o d i g o   S a b e r 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 T a b l e s \ t A c t i v o s _ c o n o c i m i e n t o \ C o l u m n s \ D o c u m e n t a c i � n   ( e x p l � c i t o ) 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 T a b l e s \ t A c t i v o s _ c o n o c i m i e n t o \ C o l u m n s \ P u b l i c a c i o n e s   ( e x p l � c i t o ) 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 T a b l e s \ t A c t i v o s _ c o n o c i m i e n t o \ C o l u m n s \ S i s t e m a   d e   i n f o r m a c i � n   ( e x p l � c i t o ) 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 T a b l e s \ t A c t i v o s _ c o n o c i m i e n t o \ C o l u m n s \ P r o d u c t o s   /   s e r v i c i o s   ( e x p l � c i t o ) 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 T a b l e s \ t A c t i v o s _ c o n o c i m i e n t o \ C o l u m n s \ P a t e n t e s   ( e x p l � c i t o ) 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 T a b l e s \ t A c t i v o s _ c o n o c i m i e n t o \ C o l u m n s \ O t r o s   ( e x p l � c i t o ) 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 T a b l e s \ t A c t i v o s _ c o n o c i m i e n t o \ C o l u m n s \ P e r s o n a s   ( t � c i t o ) 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 T a b l e s \ t A c t i v o s _ c o n o c i m i e n t o \ C o l u m n s \ R o l e s   ( t a c i t o / r o l e s   d e f i n i d o s   e n   l a   a u d i t o r � a   d e   c o n o c i m i e n t o ) 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 T a b l e s \ t A c t i v o s _ c o n o c i m i e n t o \ C o l u m n s \ � r e a s   a l i a d a s   ( t � c i t o ) 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 T a b l e s \ t A c t i v o s _ c o n o c i m i e n t o \ C o l u m n s \ A l i a d o s   ( t � c i t o ) 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 T a b l e s \ t A c t i v o s _ c o n o c i m i e n t o \ C o l u m n s \ P � b l i c o   o b j e t i v o 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 T a b l e s \ t A c t i v o s _ c o n o c i m i e n t o \ C o l u m n s \ H e r r a m i e n t a   o   m e t o d o l o g � a   a   u t i l i z a r 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 T a b l e s \ t A c t i v o s _ c o n o c i m i e n t o \ C o l u m n s \ O B S E R V A C I O N E S 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 T a b l e s \ t H e r r a m i e n t a s _ t e c n o l o g i a s < / K e y > < / a : K e y > < a : V a l u e   i : t y p e = " D i a g r a m D i s p l a y N o d e V i e w S t a t e " > < H e i g h t > 2 7 0 < / H e i g h t > < I s E x p a n d e d > t r u e < / I s E x p a n d e d > < L a y e d O u t > t r u e < / L a y e d O u t > < L e f t > 8 9 8 . 7 5 6 1 9 6 7 3 9 3 2 8 4 < / L e f t > < T a b I n d e x > 3 < / T a b I n d e x > < W i d t h > 3 0 9 . 3 3 3 3 3 3 3 3 3 3 3 3 2 6 < / W i d t h > < / a : V a l u e > < / a : K e y V a l u e O f D i a g r a m O b j e c t K e y a n y T y p e z b w N T n L X > < a : K e y V a l u e O f D i a g r a m O b j e c t K e y a n y T y p e z b w N T n L X > < a : K e y > < K e y > T a b l e s \ t H e r r a m i e n t a s _ t e c n o l o g i a s \ C o l u m n s \ H e r r a m i e n t a   /   m e t o d o l o g � a 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 T a b l e s \ t H e r r a m i e n t a s _ t e c n o l o g i a s \ C o l u m n s \ P � b l i c o   o b j e t i v o   ( a s o c i a r   d e   a c u e r d o   c o n   e l   B u y e r   p e r s o n a   o   c a r a c t e r i z a c i � n ) 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 T a b l e s \ t H e r r a m i e n t a s _ t e c n o l o g i a s \ C o l u m n s \ � C u � n d o   u t i l i z a r l a ?   -   U n o   a   u n o 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 T a b l e s \ t H e r r a m i e n t a s _ t e c n o l o g i a s \ C o l u m n s \ � C u � n d o   u t i l i z a r l a ?   -   U n o   a   v a r i o s 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 T a b l e s \ t H e r r a m i e n t a s _ t e c n o l o g i a s \ C o l u m n s \ C o l a b o r a t i v o   o   C r e a c i � n   d e   c o n o c i m i e n t o 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 T a b l e s \ t H e r r a m i e n t a s _ t e c n o l o g i a s \ C o l u m n s \ T - T   ( T :   t � c i t o ;   E :   e x p l � c i t o ) 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 T a b l e s \ t H e r r a m i e n t a s _ t e c n o l o g i a s \ C o l u m n s \ T - E   ( T :   t � c i t o ;   E :   e x p l � c i t o ) 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 T a b l e s \ t H e r r a m i e n t a s _ t e c n o l o g i a s \ C o l u m n s \ E - E   ( T :   t � c i t o ;   E :   e x p l � c i t o ) 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 T a b l e s \ t H e r r a m i e n t a s _ t e c n o l o g i a s \ C o l u m n s \ E - T   ( T :   t � c i t o ;   E :   e x p l � c i t o ) 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 R e l a t i o n s h i p s \ & l t ; T a b l e s \ t C o d i g o _ p r o y e c t o \ C o l u m n s \ N i t & g t ; - & l t ; T a b l e s \ t C l i e n t e \ C o l u m n s \ N i t & g t ; < / K e y > < / a : K e y > < a : V a l u e   i : t y p e = " D i a g r a m D i s p l a y L i n k V i e w S t a t e " > < A u t o m a t i o n P r o p e r t y H e l p e r T e x t > E x t r e m o   1 :   ( 1 6 0 , 5 7 0 4 7 7 , 2 3 9 , 3 3 3 3 3 3 3 3 3 3 3 3 ) .   E x t r e m o   2 :   ( 2 3 6 , 6 6 6 6 6 7 , 2 6 6 , 6 6 6 6 6 6 6 6 6 6 6 7 ) 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 1 6 0 . 5 7 0 4 7 7 < / b : _ x > < b : _ y > 2 3 9 . 3 3 3 3 3 3 3 3 3 3 3 3 3 4 < / b : _ y > < / b : P o i n t > < b : P o i n t > < b : _ x > 1 6 0 . 5 7 0 4 7 7 < / b : _ x > < b : _ y > 2 5 1 < / b : _ y > < / b : P o i n t > < b : P o i n t > < b : _ x > 1 6 2 . 5 7 0 4 7 7 < / b : _ x > < b : _ y > 2 5 3 < / b : _ y > < / b : P o i n t > < b : P o i n t > < b : _ x > 2 3 4 . 6 6 6 6 6 7 < / b : _ x > < b : _ y > 2 5 3 < / b : _ y > < / b : P o i n t > < b : P o i n t > < b : _ x > 2 3 6 . 6 6 6 6 6 7 < / b : _ x > < b : _ y > 2 5 5 < / b : _ y > < / b : P o i n t > < b : P o i n t > < b : _ x > 2 3 6 . 6 6 6 6 6 7 < / b : _ x > < b : _ y > 2 6 6 . 6 6 6 6 6 6 6 6 6 6 6 6 6 9 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 R e l a t i o n s h i p s \ & l t ; T a b l e s \ t C o d i g o _ p r o y e c t o \ C o l u m n s \ N i t & g t ; - & l t ; T a b l e s \ t C l i e n t e \ C o l u m n s \ N i t & g t ; \ F K 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 1 5 2 . 5 7 0 4 7 7 < / b : _ x > < b : _ y > 2 2 3 . 3 3 3 3 3 3 3 3 3 3 3 3 3 4 < / b : _ y > < / L a b e l L o c a t i o n > < L o c a t i o n   x m l n s : b = " h t t p : / / s c h e m a s . d a t a c o n t r a c t . o r g / 2 0 0 4 / 0 7 / S y s t e m . W i n d o w s " > < b : _ x > 1 6 0 . 5 7 0 4 7 7 < / b : _ x > < b : _ y > 2 2 3 . 3 3 3 3 3 3 3 3 3 3 3 3 3 4 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 R e l a t i o n s h i p s \ & l t ; T a b l e s \ t C o d i g o _ p r o y e c t o \ C o l u m n s \ N i t & g t ; - & l t ; T a b l e s \ t C l i e n t e \ C o l u m n s \ N i t & g t ; \ P K 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 2 2 8 . 6 6 6 6 6 7 < / b : _ x > < b : _ y > 2 6 6 . 6 6 6 6 6 6 6 6 6 6 6 6 6 9 < / b : _ y > < / L a b e l L o c a t i o n > < L o c a t i o n   x m l n s : b = " h t t p : / / s c h e m a s . d a t a c o n t r a c t . o r g / 2 0 0 4 / 0 7 / S y s t e m . W i n d o w s " > < b : _ x > 2 3 6 . 6 6 6 6 6 7 < / b : _ x > < b : _ y > 2 8 2 . 6 6 6 6 6 6 6 6 6 6 6 6 6 9 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 R e l a t i o n s h i p s \ & l t ; T a b l e s \ t C o d i g o _ p r o y e c t o \ C o l u m n s \ N i t & g t ; - & l t ; T a b l e s \ t C l i e n t e \ C o l u m n s \ N i t & g t ; \ C r o s s F i l t e r 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 1 6 0 . 5 7 0 4 7 7 < / b : _ x > < b : _ y > 2 3 9 . 3 3 3 3 3 3 3 3 3 3 3 3 3 4 < / b : _ y > < / b : P o i n t > < b : P o i n t > < b : _ x > 1 6 0 . 5 7 0 4 7 7 < / b : _ x > < b : _ y > 2 5 1 < / b : _ y > < / b : P o i n t > < b : P o i n t > < b : _ x > 1 6 2 . 5 7 0 4 7 7 < / b : _ x > < b : _ y > 2 5 3 < / b : _ y > < / b : P o i n t > < b : P o i n t > < b : _ x > 2 3 4 . 6 6 6 6 6 7 < / b : _ x > < b : _ y > 2 5 3 < / b : _ y > < / b : P o i n t > < b : P o i n t > < b : _ x > 2 3 6 . 6 6 6 6 6 7 < / b : _ x > < b : _ y > 2 5 5 < / b : _ y > < / b : P o i n t > < b : P o i n t > < b : _ x > 2 3 6 . 6 6 6 6 6 7 < / b : _ x > < b : _ y > 2 6 6 . 6 6 6 6 6 6 6 6 6 6 6 6 6 9 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 R e l a t i o n s h i p s \ & l t ; T a b l e s \ t S a b e r e s _ y _ c r i t i c i d a d \ C o l u m n s \ C o d i g o   P r o y e c t o & g t ; - & l t ; T a b l e s \ t C o d i g o _ p r o y e c t o \ C o l u m n s \ A s i g n a c i o n   C o d i g o   P r o y e c t o & g t ; < / K e y > < / a : K e y > < a : V a l u e   i : t y p e = " D i a g r a m D i s p l a y L i n k V i e w S t a t e " > < A u t o m a t i o n P r o p e r t y H e l p e r T e x t > E x t r e m o   1 :   ( 3 4 4 , 2 8 1 9 0 8 9 3 7 3 3 , 1 8 8 , 6 6 6 6 6 7 ) .   E x t r e m o   2 :   ( 2 7 6 , 5 7 0 4 7 7 2 3 4 3 3 3 , 1 1 1 , 6 6 6 6 6 7 ) 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 3 4 4 . 2 8 1 9 0 8 9 3 7 3 3 0 0 6 < / b : _ x > < b : _ y > 1 8 8 . 6 6 6 6 6 7 < / b : _ y > < / b : P o i n t > < b : P o i n t > < b : _ x > 3 1 2 . 4 2 6 1 9 3 < / b : _ x > < b : _ y > 1 8 8 . 6 6 6 6 6 7 < / b : _ y > < / b : P o i n t > < b : P o i n t > < b : _ x > 3 1 0 . 4 2 6 1 9 3 < / b : _ x > < b : _ y > 1 8 6 . 6 6 6 6 6 7 < / b : _ y > < / b : P o i n t > < b : P o i n t > < b : _ x > 3 1 0 . 4 2 6 1 9 3 < / b : _ x > < b : _ y > 1 1 3 . 6 6 6 6 6 7 < / b : _ y > < / b : P o i n t > < b : P o i n t > < b : _ x > 3 0 8 . 4 2 6 1 9 3 < / b : _ x > < b : _ y > 1 1 1 . 6 6 6 6 6 7 < / b : _ y > < / b : P o i n t > < b : P o i n t > < b : _ x > 2 7 6 . 5 7 0 4 7 7 2 3 4 3 3 2 5 4 < / b : _ x > < b : _ y > 1 1 1 . 6 6 6 6 6 7 0 0 0 0 0 0 0 2 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 R e l a t i o n s h i p s \ & l t ; T a b l e s \ t S a b e r e s _ y _ c r i t i c i d a d \ C o l u m n s \ C o d i g o   P r o y e c t o & g t ; - & l t ; T a b l e s \ t C o d i g o _ p r o y e c t o \ C o l u m n s \ A s i g n a c i o n   C o d i g o   P r o y e c t o & g t ; \ F K 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 3 4 4 . 2 8 1 9 0 8 9 3 7 3 3 0 0 6 < / b : _ x > < b : _ y > 1 8 0 . 6 6 6 6 6 7 < / b : _ y > < / L a b e l L o c a t i o n > < L o c a t i o n   x m l n s : b = " h t t p : / / s c h e m a s . d a t a c o n t r a c t . o r g / 2 0 0 4 / 0 7 / S y s t e m . W i n d o w s " > < b : _ x > 3 6 0 . 2 8 1 9 0 8 9 3 7 3 3 0 0 6 < / b : _ x > < b : _ y > 1 8 8 . 6 6 6 6 6 7 0 0 0 0 0 0 0 2 < / b : _ y > < / L o c a t i o n > < S h a p e R o t a t e A n g l e > 1 8 0 . 0 0 0 0 0 0 0 0 0 0 0 0 1 1 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 R e l a t i o n s h i p s \ & l t ; T a b l e s \ t S a b e r e s _ y _ c r i t i c i d a d \ C o l u m n s \ C o d i g o   P r o y e c t o & g t ; - & l t ; T a b l e s \ t C o d i g o _ p r o y e c t o \ C o l u m n s \ A s i g n a c i o n   C o d i g o   P r o y e c t o & g t ; \ P K 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 2 6 0 . 5 7 0 4 7 7 2 3 4 3 3 2 5 4 < / b : _ x > < b : _ y > 1 0 3 . 6 6 6 6 6 7 0 0 0 0 0 0 0 2 < / b : _ y > < / L a b e l L o c a t i o n > < L o c a t i o n   x m l n s : b = " h t t p : / / s c h e m a s . d a t a c o n t r a c t . o r g / 2 0 0 4 / 0 7 / S y s t e m . W i n d o w s " > < b : _ x > 2 6 0 . 5 7 0 4 7 7 2 3 4 3 3 2 5 4 < / b : _ x > < b : _ y > 1 1 1 . 6 6 6 6 6 7 0 0 0 0 0 0 0 2 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 R e l a t i o n s h i p s \ & l t ; T a b l e s \ t S a b e r e s _ y _ c r i t i c i d a d \ C o l u m n s \ C o d i g o   P r o y e c t o & g t ; - & l t ; T a b l e s \ t C o d i g o _ p r o y e c t o \ C o l u m n s \ A s i g n a c i o n   C o d i g o   P r o y e c t o & g t ; \ C r o s s F i l t e r 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 3 4 4 . 2 8 1 9 0 8 9 3 7 3 3 0 0 6 < / b : _ x > < b : _ y > 1 8 8 . 6 6 6 6 6 7 < / b : _ y > < / b : P o i n t > < b : P o i n t > < b : _ x > 3 1 2 . 4 2 6 1 9 3 < / b : _ x > < b : _ y > 1 8 8 . 6 6 6 6 6 7 < / b : _ y > < / b : P o i n t > < b : P o i n t > < b : _ x > 3 1 0 . 4 2 6 1 9 3 < / b : _ x > < b : _ y > 1 8 6 . 6 6 6 6 6 7 < / b : _ y > < / b : P o i n t > < b : P o i n t > < b : _ x > 3 1 0 . 4 2 6 1 9 3 < / b : _ x > < b : _ y > 1 1 3 . 6 6 6 6 6 7 < / b : _ y > < / b : P o i n t > < b : P o i n t > < b : _ x > 3 0 8 . 4 2 6 1 9 3 < / b : _ x > < b : _ y > 1 1 1 . 6 6 6 6 6 7 < / b : _ y > < / b : P o i n t > < b : P o i n t > < b : _ x > 2 7 6 . 5 7 0 4 7 7 2 3 4 3 3 2 5 4 < / b : _ x > < b : _ y > 1 1 1 . 6 6 6 6 6 7 0 0 0 0 0 0 0 2 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 R e l a t i o n s h i p s \ & l t ; T a b l e s \ t S a b e r e s _ y _ c r i t i c i d a d \ C o l u m n s \ C o d i g o   P r o y e c t o & g t ; - & l t ; T a b l e s \ t P l a n e a c i o n \ C o l u m n s \ C o d i g o   P r o y e c t o & g t ; < / K e y > < / a : K e y > < a : V a l u e   i : t y p e = " D i a g r a m D i s p l a y L i n k V i e w S t a t e " > < A u t o m a t i o n P r o p e r t y H e l p e r T e x t > E x t r e m o   1 :   ( 4 7 2 , 0 4 6 6 1 5 , - 1 6 ) .   E x t r e m o   2 :   ( 7 0 6 , 4 7 4 2 8 8 , - 1 6 ) 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 4 7 2 . 0 4 6 6 1 5 < / b : _ x > < b : _ y > - 1 6 . 0 0 0 0 0 0 0 0 0 0 0 0 0 1 4 < / b : _ y > < / b : P o i n t > < b : P o i n t > < b : _ x > 4 7 2 . 0 4 6 6 1 5 < / b : _ x > < b : _ y > - 1 7 . 5 < / b : _ y > < / b : P o i n t > < b : P o i n t > < b : _ x > 4 7 4 . 0 4 6 6 1 5 < / b : _ x > < b : _ y > - 1 9 . 5 < / b : _ y > < / b : P o i n t > < b : P o i n t > < b : _ x > 7 0 4 . 4 7 4 2 8 8 < / b : _ x > < b : _ y > - 1 9 . 5 < / b : _ y > < / b : P o i n t > < b : P o i n t > < b : _ x > 7 0 6 . 4 7 4 2 8 8 < / b : _ x > < b : _ y > - 1 7 . 5 < / b : _ y > < / b : P o i n t > < b : P o i n t > < b : _ x > 7 0 6 . 4 7 4 2 8 8 < / b : _ x > < b : _ y > - 1 5 . 9 9 9 9 9 9 9 9 9 9 9 9 9 5 6 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 R e l a t i o n s h i p s \ & l t ; T a b l e s \ t S a b e r e s _ y _ c r i t i c i d a d \ C o l u m n s \ C o d i g o   P r o y e c t o & g t ; - & l t ; T a b l e s \ t P l a n e a c i o n \ C o l u m n s \ C o d i g o   P r o y e c t o & g t ; \ F K 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 4 6 4 . 0 4 6 6 1 5 < / b : _ x > < b : _ y > - 1 6 . 0 0 0 0 0 0 0 0 0 0 0 0 0 1 4 < / b : _ y > < / L a b e l L o c a t i o n > < L o c a t i o n   x m l n s : b = " h t t p : / / s c h e m a s . d a t a c o n t r a c t . o r g / 2 0 0 4 / 0 7 / S y s t e m . W i n d o w s " > < b : _ x > 4 7 2 . 0 4 6 6 1 5 < / b : _ x > < b : _ y > - 1 . 4 2 1 0 8 5 4 7 1 5 2 0 2 0 0 4 E - 1 4 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 R e l a t i o n s h i p s \ & l t ; T a b l e s \ t S a b e r e s _ y _ c r i t i c i d a d \ C o l u m n s \ C o d i g o   P r o y e c t o & g t ; - & l t ; T a b l e s \ t P l a n e a c i o n \ C o l u m n s \ C o d i g o   P r o y e c t o & g t ; \ P K 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 6 9 8 . 4 7 4 2 8 8 < / b : _ x > < b : _ y > - 1 5 . 9 9 9 9 9 9 9 9 9 9 9 9 9 5 6 < / b : _ y > < / L a b e l L o c a t i o n > < L o c a t i o n   x m l n s : b = " h t t p : / / s c h e m a s . d a t a c o n t r a c t . o r g / 2 0 0 4 / 0 7 / S y s t e m . W i n d o w s " > < b : _ x > 7 0 6 . 4 7 4 2 8 8 < / b : _ x > < b : _ y > 4 . 2 6 3 2 5 6 4 1 4 5 6 0 6 0 1 1 E - 1 4 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 R e l a t i o n s h i p s \ & l t ; T a b l e s \ t S a b e r e s _ y _ c r i t i c i d a d \ C o l u m n s \ C o d i g o   P r o y e c t o & g t ; - & l t ; T a b l e s \ t P l a n e a c i o n \ C o l u m n s \ C o d i g o   P r o y e c t o & g t ; \ C r o s s F i l t e r 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 4 7 2 . 0 4 6 6 1 5 < / b : _ x > < b : _ y > - 1 6 . 0 0 0 0 0 0 0 0 0 0 0 0 0 1 4 < / b : _ y > < / b : P o i n t > < b : P o i n t > < b : _ x > 4 7 2 . 0 4 6 6 1 5 < / b : _ x > < b : _ y > - 1 7 . 5 < / b : _ y > < / b : P o i n t > < b : P o i n t > < b : _ x > 4 7 4 . 0 4 6 6 1 5 < / b : _ x > < b : _ y > - 1 9 . 5 < / b : _ y > < / b : P o i n t > < b : P o i n t > < b : _ x > 7 0 4 . 4 7 4 2 8 8 < / b : _ x > < b : _ y > - 1 9 . 5 < / b : _ y > < / b : P o i n t > < b : P o i n t > < b : _ x > 7 0 6 . 4 7 4 2 8 8 < / b : _ x > < b : _ y > - 1 7 . 5 < / b : _ y > < / b : P o i n t > < b : P o i n t > < b : _ x > 7 0 6 . 4 7 4 2 8 8 < / b : _ x > < b : _ y > - 1 5 . 9 9 9 9 9 9 9 9 9 9 9 9 9 5 6 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 R e l a t i o n s h i p s \ & l t ; T a b l e s \ t A c t i v o s _ c o n o c i m i e n t o \ C o l u m n s \ C o d i g o   S a b e r & g t ; - & l t ; T a b l e s \ t S a b e r e s _ y _ c r i t i c i d a d \ C o l u m n s \ A s i g n a c i � n   d e   c o d i g o & g t ; < / K e y > < / a : K e y > < a : V a l u e   i : t y p e = " D i a g r a m D i s p l a y L i n k V i e w S t a t e " > < A u t o m a t i o n P r o p e r t y H e l p e r T e x t > E x t r e m o   1 :   ( 5 9 0 , 8 5 2 3 8 6 1 7 1 6 6 2 , 4 2 2 ) .   E x t r e m o   2 :   ( 4 7 2 , 0 4 6 6 1 5 , 3 9 3 , 3 3 3 3 3 3 3 3 3 3 3 3 ) 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 5 9 0 . 8 5 2 3 8 6 1 7 1 6 6 2 3 7 < / b : _ x > < b : _ y > 4 2 2 < / b : _ y > < / b : P o i n t > < b : P o i n t > < b : _ x > 4 7 4 . 0 4 6 6 1 5 < / b : _ x > < b : _ y > 4 2 2 < / b : _ y > < / b : P o i n t > < b : P o i n t > < b : _ x > 4 7 2 . 0 4 6 6 1 5 < / b : _ x > < b : _ y > 4 2 0 < / b : _ y > < / b : P o i n t > < b : P o i n t > < b : _ x > 4 7 2 . 0 4 6 6 1 5 < / b : _ x > < b : _ y > 3 9 3 . 3 3 3 3 3 3 3 3 3 3 3 3 3 1 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 R e l a t i o n s h i p s \ & l t ; T a b l e s \ t A c t i v o s _ c o n o c i m i e n t o \ C o l u m n s \ C o d i g o   S a b e r & g t ; - & l t ; T a b l e s \ t S a b e r e s _ y _ c r i t i c i d a d \ C o l u m n s \ A s i g n a c i � n   d e   c o d i g o & g t ; \ F K 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 5 9 0 . 8 5 2 3 8 6 1 7 1 6 6 2 3 7 < / b : _ x > < b : _ y > 4 1 4 < / b : _ y > < / L a b e l L o c a t i o n > < L o c a t i o n   x m l n s : b = " h t t p : / / s c h e m a s . d a t a c o n t r a c t . o r g / 2 0 0 4 / 0 7 / S y s t e m . W i n d o w s " > < b : _ x > 6 0 6 . 8 5 2 3 8 6 1 7 1 6 6 2 3 7 < / b : _ x > < b : _ y > 4 2 2 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 R e l a t i o n s h i p s \ & l t ; T a b l e s \ t A c t i v o s _ c o n o c i m i e n t o \ C o l u m n s \ C o d i g o   S a b e r & g t ; - & l t ; T a b l e s \ t S a b e r e s _ y _ c r i t i c i d a d \ C o l u m n s \ A s i g n a c i � n   d e   c o d i g o & g t ; \ P K 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 4 6 4 . 0 4 6 6 1 5 < / b : _ x > < b : _ y > 3 7 7 . 3 3 3 3 3 3 3 3 3 3 3 3 3 1 < / b : _ y > < / L a b e l L o c a t i o n > < L o c a t i o n   x m l n s : b = " h t t p : / / s c h e m a s . d a t a c o n t r a c t . o r g / 2 0 0 4 / 0 7 / S y s t e m . W i n d o w s " > < b : _ x > 4 7 2 . 0 4 6 6 1 5 < / b : _ x > < b : _ y > 3 7 7 . 3 3 3 3 3 3 3 3 3 3 3 3 3 1 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 R e l a t i o n s h i p s \ & l t ; T a b l e s \ t A c t i v o s _ c o n o c i m i e n t o \ C o l u m n s \ C o d i g o   S a b e r & g t ; - & l t ; T a b l e s \ t S a b e r e s _ y _ c r i t i c i d a d \ C o l u m n s \ A s i g n a c i � n   d e   c o d i g o & g t ; \ C r o s s F i l t e r 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 5 9 0 . 8 5 2 3 8 6 1 7 1 6 6 2 3 7 < / b : _ x > < b : _ y > 4 2 2 < / b : _ y > < / b : P o i n t > < b : P o i n t > < b : _ x > 4 7 4 . 0 4 6 6 1 5 < / b : _ x > < b : _ y > 4 2 2 < / b : _ y > < / b : P o i n t > < b : P o i n t > < b : _ x > 4 7 2 . 0 4 6 6 1 5 < / b : _ x > < b : _ y > 4 2 0 < / b : _ y > < / b : P o i n t > < b : P o i n t > < b : _ x > 4 7 2 . 0 4 6 6 1 5 < / b : _ x > < b : _ y > 3 9 3 . 3 3 3 3 3 3 3 3 3 3 3 3 3 1 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 R e l a t i o n s h i p s \ & l t ; T a b l e s \ t A c t i v o s _ c o n o c i m i e n t o \ C o l u m n s \ H e r r a m i e n t a   o   m e t o d o l o g � a   a   u t i l i z a r & g t ; - & l t ; T a b l e s \ t H e r r a m i e n t a s _ t e c n o l o g i a s \ C o l u m n s \ H e r r a m i e n t a   /   m e t o d o l o g � a & g t ; < / K e y > < / a : K e y > < a : V a l u e   i : t y p e = " D i a g r a m D i s p l a y L i n k V i e w S t a t e " > < A u t o m a t i o n P r o p e r t y H e l p e r T e x t > E x t r e m o   1 :   ( 8 3 4 , 1 8 5 7 1 9 5 0 4 9 9 6 , 4 2 2 ) .   E x t r e m o   2 :   ( 8 8 2 , 7 5 6 1 9 6 7 3 9 3 2 8 , 1 3 5 ) 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 8 3 4 . 1 8 5 7 1 9 5 0 4 9 9 5 8 6 < / b : _ x > < b : _ y > 4 2 2 < / b : _ y > < / b : P o i n t > < b : P o i n t > < b : _ x > 8 5 6 . 4 7 0 9 5 8 5 < / b : _ x > < b : _ y > 4 2 2 < / b : _ y > < / b : P o i n t > < b : P o i n t > < b : _ x > 8 5 8 . 4 7 0 9 5 8 5 < / b : _ x > < b : _ y > 4 2 0 < / b : _ y > < / b : P o i n t > < b : P o i n t > < b : _ x > 8 5 8 . 4 7 0 9 5 8 5 < / b : _ x > < b : _ y > 1 3 7 < / b : _ y > < / b : P o i n t > < b : P o i n t > < b : _ x > 8 6 0 . 4 7 0 9 5 8 5 < / b : _ x > < b : _ y > 1 3 5 < / b : _ y > < / b : P o i n t > < b : P o i n t > < b : _ x > 8 8 2 . 7 5 6 1 9 6 7 3 9 3 2 8 2 9 < / b : _ x > < b : _ y > 1 3 5 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 R e l a t i o n s h i p s \ & l t ; T a b l e s \ t A c t i v o s _ c o n o c i m i e n t o \ C o l u m n s \ H e r r a m i e n t a   o   m e t o d o l o g � a   a   u t i l i z a r & g t ; - & l t ; T a b l e s \ t H e r r a m i e n t a s _ t e c n o l o g i a s \ C o l u m n s \ H e r r a m i e n t a   /   m e t o d o l o g � a & g t ; \ F K 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 8 1 8 . 1 8 5 7 1 9 5 0 4 9 9 5 8 6 < / b : _ x > < b : _ y > 4 1 4 < / b : _ y > < / L a b e l L o c a t i o n > < L o c a t i o n   x m l n s : b = " h t t p : / / s c h e m a s . d a t a c o n t r a c t . o r g / 2 0 0 4 / 0 7 / S y s t e m . W i n d o w s " > < b : _ x > 8 1 8 . 1 8 5 7 1 9 5 0 4 9 9 5 8 6 < / b : _ x > < b : _ y > 4 2 2 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 R e l a t i o n s h i p s \ & l t ; T a b l e s \ t A c t i v o s _ c o n o c i m i e n t o \ C o l u m n s \ H e r r a m i e n t a   o   m e t o d o l o g � a   a   u t i l i z a r & g t ; - & l t ; T a b l e s \ t H e r r a m i e n t a s _ t e c n o l o g i a s \ C o l u m n s \ H e r r a m i e n t a   /   m e t o d o l o g � a & g t ; \ P K 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 8 8 2 . 7 5 6 1 9 6 7 3 9 3 2 8 2 9 < / b : _ x > < b : _ y > 1 2 7 < / b : _ y > < / L a b e l L o c a t i o n > < L o c a t i o n   x m l n s : b = " h t t p : / / s c h e m a s . d a t a c o n t r a c t . o r g / 2 0 0 4 / 0 7 / S y s t e m . W i n d o w s " > < b : _ x > 8 9 8 . 7 5 6 1 9 6 7 3 9 3 2 8 2 9 < / b : _ x > < b : _ y > 1 3 5 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 R e l a t i o n s h i p s \ & l t ; T a b l e s \ t A c t i v o s _ c o n o c i m i e n t o \ C o l u m n s \ H e r r a m i e n t a   o   m e t o d o l o g � a   a   u t i l i z a r & g t ; - & l t ; T a b l e s \ t H e r r a m i e n t a s _ t e c n o l o g i a s \ C o l u m n s \ H e r r a m i e n t a   /   m e t o d o l o g � a & g t ; \ C r o s s F i l t e r 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 8 3 4 . 1 8 5 7 1 9 5 0 4 9 9 5 8 6 < / b : _ x > < b : _ y > 4 2 2 < / b : _ y > < / b : P o i n t > < b : P o i n t > < b : _ x > 8 5 6 . 4 7 0 9 5 8 5 < / b : _ x > < b : _ y > 4 2 2 < / b : _ y > < / b : P o i n t > < b : P o i n t > < b : _ x > 8 5 8 . 4 7 0 9 5 8 5 < / b : _ x > < b : _ y > 4 2 0 < / b : _ y > < / b : P o i n t > < b : P o i n t > < b : _ x > 8 5 8 . 4 7 0 9 5 8 5 < / b : _ x > < b : _ y > 1 3 7 < / b : _ y > < / b : P o i n t > < b : P o i n t > < b : _ x > 8 6 0 . 4 7 0 9 5 8 5 < / b : _ x > < b : _ y > 1 3 5 < / b : _ y > < / b : P o i n t > < b : P o i n t > < b : _ x > 8 8 2 . 7 5 6 1 9 6 7 3 9 3 2 8 2 9 < / b : _ x > < b : _ y > 1 3 5 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T a b l a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  P r o y e c t o < / s t r i n g > < / k e y > < v a l u e > < i n t > 1 9 7 < / i n t > < / v a l u e > < / i t e m > < i t e m > < k e y > < s t r i n g > E n f o q u e < / s t r i n g > < / k e y > < v a l u e > < i n t > 1 2 6 < / i n t > < / v a l u e > < / i t e m > < i t e m > < k e y > < s t r i n g > D o m i n i o   d e   c o n o c i m i e n t o < / s t r i n g > < / k e y > < v a l u e > < i n t > 2 8 4 < / i n t > < / v a l u e > < / i t e m > < i t e m > < k e y > < s t r i n g > L � d e r   d e   l a   m e s a   d e   c o n o c i m i e n t o < / s t r i n g > < / k e y > < v a l u e > < i n t > 3 5 4 < / i n t > < / v a l u e > < / i t e m > < i t e m > < k e y > < s t r i n g > I n t e g r a n t e s   ( m a x .   8 ) < / s t r i n g > < / k e y > < v a l u e > < i n t > 2 3 3 < / i n t > < / v a l u e > < / i t e m > < i t e m > < k e y > < s t r i n g > F e c h a   d e   e j e c u c i � n < / s t r i n g > < / k e y > < v a l u e > < i n t > 2 2 1 < / i n t > < / v a l u e > < / i t e m > < / C o l u m n W i d t h s > < C o l u m n D i s p l a y I n d e x > < i t e m > < k e y > < s t r i n g > C o d i g o   P r o y e c t o < / s t r i n g > < / k e y > < v a l u e > < i n t > 0 < / i n t > < / v a l u e > < / i t e m > < i t e m > < k e y > < s t r i n g > E n f o q u e < / s t r i n g > < / k e y > < v a l u e > < i n t > 1 < / i n t > < / v a l u e > < / i t e m > < i t e m > < k e y > < s t r i n g > D o m i n i o   d e   c o n o c i m i e n t o < / s t r i n g > < / k e y > < v a l u e > < i n t > 2 < / i n t > < / v a l u e > < / i t e m > < i t e m > < k e y > < s t r i n g > L � d e r   d e   l a   m e s a   d e   c o n o c i m i e n t o < / s t r i n g > < / k e y > < v a l u e > < i n t > 3 < / i n t > < / v a l u e > < / i t e m > < i t e m > < k e y > < s t r i n g > I n t e g r a n t e s   ( m a x .   8 ) < / s t r i n g > < / k e y > < v a l u e > < i n t > 4 < / i n t > < / v a l u e > < / i t e m > < i t e m > < k e y > < s t r i n g > F e c h a   d e   e j e c u c i � n 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t C o d i g o _ p r o y e c t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 N i t < / s t r i n g > < / k e y > < v a l u e > < i n t > 7 5 < / i n t > < / v a l u e > < / i t e m > < i t e m > < k e y > < s t r i n g > N o m b r e   P r o y e c t o < / s t r i n g > < / k e y > < v a l u e > < i n t > 2 0 9 < / i n t > < / v a l u e > < / i t e m > < i t e m > < k e y > < s t r i n g > C l i e n t e < / s t r i n g > < / k e y > < v a l u e > < i n t > 1 1 2 < / i n t > < / v a l u e > < / i t e m > < i t e m > < k e y > < s t r i n g > E s t a d o < / s t r i n g > < / k e y > < v a l u e > < i n t > 1 1 1 < / i n t > < / v a l u e > < / i t e m > < i t e m > < k e y > < s t r i n g > F e c h a   d e   a c t u a l i z a c i o n   d e l   e s t a d o < / s t r i n g > < / k e y > < v a l u e > < i n t > 3 5 3 < / i n t > < / v a l u e > < / i t e m > < i t e m > < k e y > < s t r i n g > O b s e r v a c i o n e s < / s t r i n g > < / k e y > < v a l u e > < i n t > 1 8 3 < / i n t > < / v a l u e > < / i t e m > < i t e m > < k e y > < s t r i n g > A s i g n a c i o n   C o d i g o   P r o y e c t o < / s t r i n g > < / k e y > < v a l u e > < i n t > 3 0 0 < / i n t > < / v a l u e > < / i t e m > < / C o l u m n W i d t h s > < C o l u m n D i s p l a y I n d e x > < i t e m > < k e y > < s t r i n g > N i t < / s t r i n g > < / k e y > < v a l u e > < i n t > 6 < / i n t > < / v a l u e > < / i t e m > < i t e m > < k e y > < s t r i n g > N o m b r e   P r o y e c t o < / s t r i n g > < / k e y > < v a l u e > < i n t > 0 < / i n t > < / v a l u e > < / i t e m > < i t e m > < k e y > < s t r i n g > C l i e n t e < / s t r i n g > < / k e y > < v a l u e > < i n t > 1 < / i n t > < / v a l u e > < / i t e m > < i t e m > < k e y > < s t r i n g > E s t a d o < / s t r i n g > < / k e y > < v a l u e > < i n t > 2 < / i n t > < / v a l u e > < / i t e m > < i t e m > < k e y > < s t r i n g > F e c h a   d e   a c t u a l i z a c i o n   d e l   e s t a d o < / s t r i n g > < / k e y > < v a l u e > < i n t > 3 < / i n t > < / v a l u e > < / i t e m > < i t e m > < k e y > < s t r i n g > O b s e r v a c i o n e s < / s t r i n g > < / k e y > < v a l u e > < i n t > 4 < / i n t > < / v a l u e > < / i t e m > < i t e m > < k e y > < s t r i n g > A s i g n a c i o n   C o d i g o   P r o y e c t o 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 2 0 2 2 - 0 1 - 1 5 T 1 0 : 1 8 : 2 9 . 2 9 6 8 9 8 4 - 0 5 : 0 0 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t H e r r a m i e n t a s _ t e c n o l o g i a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 H e r r a m i e n t a   /   m e t o d o l o g � a < / s t r i n g > < / k e y > < v a l u e > < i n t > 2 9 9 < / i n t > < / v a l u e > < / i t e m > < i t e m > < k e y > < s t r i n g > P � b l i c o   o b j e t i v o   ( a s o c i a r   d e   a c u e r d o   c o n   e l   B u y e r   p e r s o n a   o   c a r a c t e r i z a c i � n ) < / s t r i n g > < / k e y > < v a l u e > < i n t > 7 4 2 < / i n t > < / v a l u e > < / i t e m > < i t e m > < k e y > < s t r i n g > � C u � n d o   u t i l i z a r l a ?   -   U n o   a   u n o < / s t r i n g > < / k e y > < v a l u e > < i n t > 3 3 5 < / i n t > < / v a l u e > < / i t e m > < i t e m > < k e y > < s t r i n g > � C u � n d o   u t i l i z a r l a ?   -   U n o   a   v a r i o s < / s t r i n g > < / k e y > < v a l u e > < i n t > 3 5 4 < / i n t > < / v a l u e > < / i t e m > < i t e m > < k e y > < s t r i n g > C o l a b o r a t i v o   o   C r e a c i � n   d e   c o n o c i m i e n t o < / s t r i n g > < / k e y > < v a l u e > < i n t > 4 2 5 < / i n t > < / v a l u e > < / i t e m > < i t e m > < k e y > < s t r i n g > T - T   ( T :   t � c i t o ;   E :   e x p l � c i t o ) < / s t r i n g > < / k e y > < v a l u e > < i n t > 2 7 6 < / i n t > < / v a l u e > < / i t e m > < i t e m > < k e y > < s t r i n g > T - E   ( T :   t � c i t o ;   E :   e x p l � c i t o ) < / s t r i n g > < / k e y > < v a l u e > < i n t > 2 7 6 < / i n t > < / v a l u e > < / i t e m > < i t e m > < k e y > < s t r i n g > E - E   ( T :   t � c i t o ;   E :   e x p l � c i t o ) < / s t r i n g > < / k e y > < v a l u e > < i n t > 2 7 8 < / i n t > < / v a l u e > < / i t e m > < i t e m > < k e y > < s t r i n g > E - T   ( T :   t � c i t o ;   E :   e x p l � c i t o ) < / s t r i n g > < / k e y > < v a l u e > < i n t > 2 7 8 < / i n t > < / v a l u e > < / i t e m > < / C o l u m n W i d t h s > < C o l u m n D i s p l a y I n d e x > < i t e m > < k e y > < s t r i n g > H e r r a m i e n t a   /   m e t o d o l o g � a < / s t r i n g > < / k e y > < v a l u e > < i n t > 0 < / i n t > < / v a l u e > < / i t e m > < i t e m > < k e y > < s t r i n g > P � b l i c o   o b j e t i v o   ( a s o c i a r   d e   a c u e r d o   c o n   e l   B u y e r   p e r s o n a   o   c a r a c t e r i z a c i � n ) < / s t r i n g > < / k e y > < v a l u e > < i n t > 1 < / i n t > < / v a l u e > < / i t e m > < i t e m > < k e y > < s t r i n g > � C u � n d o   u t i l i z a r l a ?   -   U n o   a   u n o < / s t r i n g > < / k e y > < v a l u e > < i n t > 2 < / i n t > < / v a l u e > < / i t e m > < i t e m > < k e y > < s t r i n g > � C u � n d o   u t i l i z a r l a ?   -   U n o   a   v a r i o s < / s t r i n g > < / k e y > < v a l u e > < i n t > 3 < / i n t > < / v a l u e > < / i t e m > < i t e m > < k e y > < s t r i n g > C o l a b o r a t i v o   o   C r e a c i � n   d e   c o n o c i m i e n t o < / s t r i n g > < / k e y > < v a l u e > < i n t > 4 < / i n t > < / v a l u e > < / i t e m > < i t e m > < k e y > < s t r i n g > T - T   ( T :   t � c i t o ;   E :   e x p l � c i t o ) < / s t r i n g > < / k e y > < v a l u e > < i n t > 5 < / i n t > < / v a l u e > < / i t e m > < i t e m > < k e y > < s t r i n g > T - E   ( T :   t � c i t o ;   E :   e x p l � c i t o ) < / s t r i n g > < / k e y > < v a l u e > < i n t > 6 < / i n t > < / v a l u e > < / i t e m > < i t e m > < k e y > < s t r i n g > E - E   ( T :   t � c i t o ;   E :   e x p l � c i t o ) < / s t r i n g > < / k e y > < v a l u e > < i n t > 7 < / i n t > < / v a l u e > < / i t e m > < i t e m > < k e y > < s t r i n g > E - T   ( T :   t � c i t o ;   E :   e x p l � c i t o ) 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t E m p l e a d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  P r o y e c t o < / s t r i n g > < / k e y > < v a l u e > < i n t > 1 9 7 < / i n t > < / v a l u e > < / i t e m > < i t e m > < k e y > < s t r i n g > N o m b r e   e m p l e a d o < / s t r i n g > < / k e y > < v a l u e > < i n t > 2 2 1 < / i n t > < / v a l u e > < / i t e m > < i t e m > < k e y > < s t r i n g > C o r r e o   l a b o r a l < / s t r i n g > < / k e y > < v a l u e > < i n t > 1 8 1 < / i n t > < / v a l u e > < / i t e m > < / C o l u m n W i d t h s > < C o l u m n D i s p l a y I n d e x > < i t e m > < k e y > < s t r i n g > C o d i g o   P r o y e c t o < / s t r i n g > < / k e y > < v a l u e > < i n t > 0 < / i n t > < / v a l u e > < / i t e m > < i t e m > < k e y > < s t r i n g > N o m b r e   e m p l e a d o < / s t r i n g > < / k e y > < v a l u e > < i n t > 1 < / i n t > < / v a l u e > < / i t e m > < i t e m > < k e y > < s t r i n g > C o r r e o   l a b o r a l 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A c t i v o s _ c o n o c i m i e n t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  S a b e r < / s t r i n g > < / k e y > < v a l u e > < i n t > 1 6 9 < / i n t > < / v a l u e > < / i t e m > < i t e m > < k e y > < s t r i n g > D o c u m e n t a c i � n   ( e x p l � c i t o ) < / s t r i n g > < / k e y > < v a l u e > < i n t > 2 8 8 < / i n t > < / v a l u e > < / i t e m > < i t e m > < k e y > < s t r i n g > P u b l i c a c i o n e s   ( e x p l � c i t o ) < / s t r i n g > < / k e y > < v a l u e > < i n t > 2 6 7 < / i n t > < / v a l u e > < / i t e m > < i t e m > < k e y > < s t r i n g > S i s t e m a   d e   i n f o r m a c i � n   ( e x p l � c i t o ) < / s t r i n g > < / k e y > < v a l u e > < i n t > 3 5 9 < / i n t > < / v a l u e > < / i t e m > < i t e m > < k e y > < s t r i n g > P r o d u c t o s   /   s e r v i c i o s   ( e x p l � c i t o ) < / s t r i n g > < / k e y > < v a l u e > < i n t > 3 3 3 < / i n t > < / v a l u e > < / i t e m > < i t e m > < k e y > < s t r i n g > P a t e n t e s   ( e x p l � c i t o ) < / s t r i n g > < / k e y > < v a l u e > < i n t > 2 2 3 < / i n t > < / v a l u e > < / i t e m > < i t e m > < k e y > < s t r i n g > O t r o s   ( e x p l � c i t o ) < / s t r i n g > < / k e y > < v a l u e > < i n t > 1 9 5 < / i n t > < / v a l u e > < / i t e m > < i t e m > < k e y > < s t r i n g > P e r s o n a s   ( t � c i t o ) < / s t r i n g > < / k e y > < v a l u e > < i n t > 2 0 2 < / i n t > < / v a l u e > < / i t e m > < i t e m > < k e y > < s t r i n g > R o l e s   ( t a c i t o / r o l e s   d e f i n i d o s   e n   l a   a u d i t o r � a   d e   c o n o c i m i e n t o ) < / s t r i n g > < / k e y > < v a l u e > < i n t > 6 0 6 < / i n t > < / v a l u e > < / i t e m > < i t e m > < k e y > < s t r i n g > � r e a s   a l i a d a s   ( t � c i t o ) < / s t r i n g > < / k e y > < v a l u e > < i n t > 2 4 0 < / i n t > < / v a l u e > < / i t e m > < i t e m > < k e y > < s t r i n g > A l i a d o s   ( t � c i t o ) < / s t r i n g > < / k e y > < v a l u e > < i n t > 1 8 6 < / i n t > < / v a l u e > < / i t e m > < i t e m > < k e y > < s t r i n g > P � b l i c o   o b j e t i v o < / s t r i n g > < / k e y > < v a l u e > < i n t > 1 9 4 < / i n t > < / v a l u e > < / i t e m > < i t e m > < k e y > < s t r i n g > H e r r a m i e n t a   o   m e t o d o l o g � a   a   u t i l i z a r < / s t r i n g > < / k e y > < v a l u e > < i n t > 3 8 5 < / i n t > < / v a l u e > < / i t e m > < i t e m > < k e y > < s t r i n g > O B S E R V A C I O N E S < / s t r i n g > < / k e y > < v a l u e > < i n t > 2 0 1 < / i n t > < / v a l u e > < / i t e m > < / C o l u m n W i d t h s > < C o l u m n D i s p l a y I n d e x > < i t e m > < k e y > < s t r i n g > C o d i g o   S a b e r < / s t r i n g > < / k e y > < v a l u e > < i n t > 0 < / i n t > < / v a l u e > < / i t e m > < i t e m > < k e y > < s t r i n g > D o c u m e n t a c i � n   ( e x p l � c i t o ) < / s t r i n g > < / k e y > < v a l u e > < i n t > 1 < / i n t > < / v a l u e > < / i t e m > < i t e m > < k e y > < s t r i n g > P u b l i c a c i o n e s   ( e x p l � c i t o ) < / s t r i n g > < / k e y > < v a l u e > < i n t > 2 < / i n t > < / v a l u e > < / i t e m > < i t e m > < k e y > < s t r i n g > S i s t e m a   d e   i n f o r m a c i � n   ( e x p l � c i t o ) < / s t r i n g > < / k e y > < v a l u e > < i n t > 3 < / i n t > < / v a l u e > < / i t e m > < i t e m > < k e y > < s t r i n g > P r o d u c t o s   /   s e r v i c i o s   ( e x p l � c i t o ) < / s t r i n g > < / k e y > < v a l u e > < i n t > 4 < / i n t > < / v a l u e > < / i t e m > < i t e m > < k e y > < s t r i n g > P a t e n t e s   ( e x p l � c i t o ) < / s t r i n g > < / k e y > < v a l u e > < i n t > 5 < / i n t > < / v a l u e > < / i t e m > < i t e m > < k e y > < s t r i n g > O t r o s   ( e x p l � c i t o ) < / s t r i n g > < / k e y > < v a l u e > < i n t > 6 < / i n t > < / v a l u e > < / i t e m > < i t e m > < k e y > < s t r i n g > P e r s o n a s   ( t � c i t o ) < / s t r i n g > < / k e y > < v a l u e > < i n t > 7 < / i n t > < / v a l u e > < / i t e m > < i t e m > < k e y > < s t r i n g > R o l e s   ( t a c i t o / r o l e s   d e f i n i d o s   e n   l a   a u d i t o r � a   d e   c o n o c i m i e n t o ) < / s t r i n g > < / k e y > < v a l u e > < i n t > 8 < / i n t > < / v a l u e > < / i t e m > < i t e m > < k e y > < s t r i n g > � r e a s   a l i a d a s   ( t � c i t o ) < / s t r i n g > < / k e y > < v a l u e > < i n t > 9 < / i n t > < / v a l u e > < / i t e m > < i t e m > < k e y > < s t r i n g > A l i a d o s   ( t � c i t o ) < / s t r i n g > < / k e y > < v a l u e > < i n t > 1 0 < / i n t > < / v a l u e > < / i t e m > < i t e m > < k e y > < s t r i n g > P � b l i c o   o b j e t i v o < / s t r i n g > < / k e y > < v a l u e > < i n t > 1 1 < / i n t > < / v a l u e > < / i t e m > < i t e m > < k e y > < s t r i n g > H e r r a m i e n t a   o   m e t o d o l o g � a   a   u t i l i z a r < / s t r i n g > < / k e y > < v a l u e > < i n t > 1 2 < / i n t > < / v a l u e > < / i t e m > < i t e m > < k e y > < s t r i n g > O B S E R V A C I O N E S 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6227EE9D-AC6C-44C1-8B64-441124269351}">
  <ds:schemaRefs>
    <ds:schemaRef ds:uri="http://gemini/pivotcustomization/PowerPivotVersion"/>
  </ds:schemaRefs>
</ds:datastoreItem>
</file>

<file path=customXml/itemProps10.xml><?xml version="1.0" encoding="utf-8"?>
<ds:datastoreItem xmlns:ds="http://schemas.openxmlformats.org/officeDocument/2006/customXml" ds:itemID="{9C936661-9B97-48DF-B4DA-ED28678480CF}">
  <ds:schemaRefs>
    <ds:schemaRef ds:uri="http://gemini/pivotcustomization/ClientWindowXML"/>
  </ds:schemaRefs>
</ds:datastoreItem>
</file>

<file path=customXml/itemProps11.xml><?xml version="1.0" encoding="utf-8"?>
<ds:datastoreItem xmlns:ds="http://schemas.openxmlformats.org/officeDocument/2006/customXml" ds:itemID="{10AB23E7-5AD1-429D-8275-97F6BC9833D0}">
  <ds:schemaRefs>
    <ds:schemaRef ds:uri="http://gemini/pivotcustomization/ShowHidden"/>
  </ds:schemaRefs>
</ds:datastoreItem>
</file>

<file path=customXml/itemProps12.xml><?xml version="1.0" encoding="utf-8"?>
<ds:datastoreItem xmlns:ds="http://schemas.openxmlformats.org/officeDocument/2006/customXml" ds:itemID="{42D28CE8-83F6-4EC7-A5A4-D842807C78C8}">
  <ds:schemaRefs>
    <ds:schemaRef ds:uri="http://gemini/pivotcustomization/FormulaBarState"/>
  </ds:schemaRefs>
</ds:datastoreItem>
</file>

<file path=customXml/itemProps13.xml><?xml version="1.0" encoding="utf-8"?>
<ds:datastoreItem xmlns:ds="http://schemas.openxmlformats.org/officeDocument/2006/customXml" ds:itemID="{F0598D78-4C48-4F6A-80C9-8AD30245C914}">
  <ds:schemaRefs>
    <ds:schemaRef ds:uri="http://gemini/pivotcustomization/LinkedTableUpdateMode"/>
  </ds:schemaRefs>
</ds:datastoreItem>
</file>

<file path=customXml/itemProps14.xml><?xml version="1.0" encoding="utf-8"?>
<ds:datastoreItem xmlns:ds="http://schemas.openxmlformats.org/officeDocument/2006/customXml" ds:itemID="{54744E3C-D801-48D9-915B-624AD6BE684E}">
  <ds:schemaRefs>
    <ds:schemaRef ds:uri="http://gemini/pivotcustomization/TableXML_tCliente"/>
  </ds:schemaRefs>
</ds:datastoreItem>
</file>

<file path=customXml/itemProps15.xml><?xml version="1.0" encoding="utf-8"?>
<ds:datastoreItem xmlns:ds="http://schemas.openxmlformats.org/officeDocument/2006/customXml" ds:itemID="{F77097D6-F01F-4C2E-B732-EFDFB2AAD9DD}">
  <ds:schemaRefs>
    <ds:schemaRef ds:uri="http://gemini/pivotcustomization/TableXML_tSaberes_y_criticidad"/>
  </ds:schemaRefs>
</ds:datastoreItem>
</file>

<file path=customXml/itemProps16.xml><?xml version="1.0" encoding="utf-8"?>
<ds:datastoreItem xmlns:ds="http://schemas.openxmlformats.org/officeDocument/2006/customXml" ds:itemID="{FC1B672A-E1EF-47B8-84B1-7E9A51906843}">
  <ds:schemaRefs>
    <ds:schemaRef ds:uri="http://schemas.microsoft.com/DataMashup"/>
  </ds:schemaRefs>
</ds:datastoreItem>
</file>

<file path=customXml/itemProps17.xml><?xml version="1.0" encoding="utf-8"?>
<ds:datastoreItem xmlns:ds="http://schemas.openxmlformats.org/officeDocument/2006/customXml" ds:itemID="{2A33D4EA-0384-45C4-918A-F518EEA9776D}">
  <ds:schemaRefs>
    <ds:schemaRef ds:uri="http://gemini/pivotcustomization/MeasureGridState"/>
  </ds:schemaRefs>
</ds:datastoreItem>
</file>

<file path=customXml/itemProps18.xml><?xml version="1.0" encoding="utf-8"?>
<ds:datastoreItem xmlns:ds="http://schemas.openxmlformats.org/officeDocument/2006/customXml" ds:itemID="{CBAD3A28-45E0-4F92-AEED-FCC9F806DEA3}">
  <ds:schemaRefs>
    <ds:schemaRef ds:uri="http://gemini/pivotcustomization/TableWidget"/>
  </ds:schemaRefs>
</ds:datastoreItem>
</file>

<file path=customXml/itemProps19.xml><?xml version="1.0" encoding="utf-8"?>
<ds:datastoreItem xmlns:ds="http://schemas.openxmlformats.org/officeDocument/2006/customXml" ds:itemID="{C50AFF70-3C7E-4650-B2DC-5548D39A8574}">
  <ds:schemaRefs>
    <ds:schemaRef ds:uri="http://gemini/pivotcustomization/RelationshipAutoDetectionEnabled"/>
  </ds:schemaRefs>
</ds:datastoreItem>
</file>

<file path=customXml/itemProps2.xml><?xml version="1.0" encoding="utf-8"?>
<ds:datastoreItem xmlns:ds="http://schemas.openxmlformats.org/officeDocument/2006/customXml" ds:itemID="{45F683FC-1932-41BB-814E-9FADFC709B49}">
  <ds:schemaRefs>
    <ds:schemaRef ds:uri="http://gemini/pivotcustomization/TableOrder"/>
  </ds:schemaRefs>
</ds:datastoreItem>
</file>

<file path=customXml/itemProps20.xml><?xml version="1.0" encoding="utf-8"?>
<ds:datastoreItem xmlns:ds="http://schemas.openxmlformats.org/officeDocument/2006/customXml" ds:itemID="{F94FD40B-A13C-4818-8153-BA74BF346919}">
  <ds:schemaRefs>
    <ds:schemaRef ds:uri="http://gemini/pivotcustomization/Diagrams"/>
  </ds:schemaRefs>
</ds:datastoreItem>
</file>

<file path=customXml/itemProps21.xml><?xml version="1.0" encoding="utf-8"?>
<ds:datastoreItem xmlns:ds="http://schemas.openxmlformats.org/officeDocument/2006/customXml" ds:itemID="{28253D7A-3A55-4BF2-B609-2216AD5B675C}">
  <ds:schemaRefs>
    <ds:schemaRef ds:uri="http://gemini/pivotcustomization/TableXML_Tabla3"/>
  </ds:schemaRefs>
</ds:datastoreItem>
</file>

<file path=customXml/itemProps22.xml><?xml version="1.0" encoding="utf-8"?>
<ds:datastoreItem xmlns:ds="http://schemas.openxmlformats.org/officeDocument/2006/customXml" ds:itemID="{C0DC2594-3A29-4F2C-9C61-4CBE93CE76AF}">
  <ds:schemaRefs>
    <ds:schemaRef ds:uri="http://gemini/pivotcustomization/TableXML_tCodigo_proyecto"/>
  </ds:schemaRefs>
</ds:datastoreItem>
</file>

<file path=customXml/itemProps23.xml><?xml version="1.0" encoding="utf-8"?>
<ds:datastoreItem xmlns:ds="http://schemas.openxmlformats.org/officeDocument/2006/customXml" ds:itemID="{4AD2C5DE-EAC5-4F1A-BE25-3C97966AB3AE}">
  <ds:schemaRefs>
    <ds:schemaRef ds:uri="http://gemini/pivotcustomization/ErrorCache"/>
  </ds:schemaRefs>
</ds:datastoreItem>
</file>

<file path=customXml/itemProps3.xml><?xml version="1.0" encoding="utf-8"?>
<ds:datastoreItem xmlns:ds="http://schemas.openxmlformats.org/officeDocument/2006/customXml" ds:itemID="{E5682617-7FB9-4201-B7BC-C051E9429E45}">
  <ds:schemaRefs>
    <ds:schemaRef ds:uri="http://gemini/pivotcustomization/ManualCalcMode"/>
  </ds:schemaRefs>
</ds:datastoreItem>
</file>

<file path=customXml/itemProps4.xml><?xml version="1.0" encoding="utf-8"?>
<ds:datastoreItem xmlns:ds="http://schemas.openxmlformats.org/officeDocument/2006/customXml" ds:itemID="{82CA15C9-6024-4F6D-92F0-DDB71041BC21}">
  <ds:schemaRefs>
    <ds:schemaRef ds:uri="http://gemini/pivotcustomization/SandboxNonEmpty"/>
  </ds:schemaRefs>
</ds:datastoreItem>
</file>

<file path=customXml/itemProps5.xml><?xml version="1.0" encoding="utf-8"?>
<ds:datastoreItem xmlns:ds="http://schemas.openxmlformats.org/officeDocument/2006/customXml" ds:itemID="{5611BBDC-2866-494D-A7CF-491CBBF1B63B}">
  <ds:schemaRefs>
    <ds:schemaRef ds:uri="http://gemini/pivotcustomization/TableXML_tHerramientas_tecnologias"/>
  </ds:schemaRefs>
</ds:datastoreItem>
</file>

<file path=customXml/itemProps6.xml><?xml version="1.0" encoding="utf-8"?>
<ds:datastoreItem xmlns:ds="http://schemas.openxmlformats.org/officeDocument/2006/customXml" ds:itemID="{1E0DF206-7076-4708-8F68-74068D06826D}">
  <ds:schemaRefs>
    <ds:schemaRef ds:uri="http://gemini/pivotcustomization/TableXML_tEmpleado"/>
  </ds:schemaRefs>
</ds:datastoreItem>
</file>

<file path=customXml/itemProps7.xml><?xml version="1.0" encoding="utf-8"?>
<ds:datastoreItem xmlns:ds="http://schemas.openxmlformats.org/officeDocument/2006/customXml" ds:itemID="{4F51E3DF-6A9F-4A5C-B6A7-DF6F530D9C94}">
  <ds:schemaRefs>
    <ds:schemaRef ds:uri="http://gemini/pivotcustomization/ShowImplicitMeasures"/>
  </ds:schemaRefs>
</ds:datastoreItem>
</file>

<file path=customXml/itemProps8.xml><?xml version="1.0" encoding="utf-8"?>
<ds:datastoreItem xmlns:ds="http://schemas.openxmlformats.org/officeDocument/2006/customXml" ds:itemID="{C233F7C2-5CA7-4C5B-8855-71EA4BD6EDCB}">
  <ds:schemaRefs>
    <ds:schemaRef ds:uri="http://gemini/pivotcustomization/TableXML_tActivos_conocimiento"/>
  </ds:schemaRefs>
</ds:datastoreItem>
</file>

<file path=customXml/itemProps9.xml><?xml version="1.0" encoding="utf-8"?>
<ds:datastoreItem xmlns:ds="http://schemas.openxmlformats.org/officeDocument/2006/customXml" ds:itemID="{D469D522-2FDE-44C8-BC53-43A617B719B1}">
  <ds:schemaRefs>
    <ds:schemaRef ds:uri="http://gemini/pivotcustomization/IsSandboxEmbedd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9</vt:i4>
      </vt:variant>
    </vt:vector>
  </HeadingPairs>
  <TitlesOfParts>
    <vt:vector size="21" baseType="lpstr">
      <vt:lpstr>PARAMETRIZACIÓN TABLAS</vt:lpstr>
      <vt:lpstr>tSaberes_y_criticidad</vt:lpstr>
      <vt:lpstr>RESUMEN ACTIVOS DE CONOCIMIENTO</vt:lpstr>
      <vt:lpstr>INDICADORES GENERALES</vt:lpstr>
      <vt:lpstr>01. DETALLE DOCUMENTACIÓN</vt:lpstr>
      <vt:lpstr>02. DETALLE PERSONAS</vt:lpstr>
      <vt:lpstr>03. ALIADOS INTERNOS</vt:lpstr>
      <vt:lpstr>04. ALIADOS EXTERNOS</vt:lpstr>
      <vt:lpstr>tareas pendientes</vt:lpstr>
      <vt:lpstr>Diccionar-tSaberes_y_criticidad</vt:lpstr>
      <vt:lpstr>PRODUCTO O SERVICIO IMPACTADO</vt:lpstr>
      <vt:lpstr>05. PÚBLICO OBJETIVO</vt:lpstr>
      <vt:lpstr>'01. DETALLE DOCUMENTACIÓN'!Saber</vt:lpstr>
      <vt:lpstr>'02. DETALLE PERSONAS'!Saber</vt:lpstr>
      <vt:lpstr>'03. ALIADOS INTERNOS'!Saber</vt:lpstr>
      <vt:lpstr>'04. ALIADOS EXTERNOS'!Saber</vt:lpstr>
      <vt:lpstr>'05. PÚBLICO OBJETIVO'!Saber</vt:lpstr>
      <vt:lpstr>'INDICADORES GENERALES'!Saber</vt:lpstr>
      <vt:lpstr>'PRODUCTO O SERVICIO IMPACTADO'!Saber</vt:lpstr>
      <vt:lpstr>'RESUMEN ACTIVOS DE CONOCIMIENTO'!Saber</vt:lpstr>
      <vt:lpstr>Saber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Andres Alvarez Mazo</dc:creator>
  <cp:keywords/>
  <dc:description/>
  <cp:lastModifiedBy>Mónica Estrada</cp:lastModifiedBy>
  <cp:revision/>
  <dcterms:created xsi:type="dcterms:W3CDTF">2022-01-03T14:27:35Z</dcterms:created>
  <dcterms:modified xsi:type="dcterms:W3CDTF">2024-04-12T23:47:42Z</dcterms:modified>
  <cp:category/>
  <cp:contentStatus/>
</cp:coreProperties>
</file>